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ว3-1_full scale" sheetId="1" r:id="rId1"/>
    <sheet name="Sheet1" sheetId="2" r:id="rId2"/>
    <sheet name="Sheet2" sheetId="3" r:id="rId3"/>
  </sheets>
  <definedNames>
    <definedName name="_xlnm.Print_Area" localSheetId="0">'ว3-1_full scale'!$A$1:$J$38</definedName>
  </definedNames>
  <calcPr fullCalcOnLoad="1"/>
</workbook>
</file>

<file path=xl/sharedStrings.xml><?xml version="1.0" encoding="utf-8"?>
<sst xmlns="http://schemas.openxmlformats.org/spreadsheetml/2006/main" count="154" uniqueCount="70">
  <si>
    <t>วัคซีน</t>
  </si>
  <si>
    <t>จำนวนผู้รับ</t>
  </si>
  <si>
    <t>จำนวนวัคซีน</t>
  </si>
  <si>
    <t>ที่ต้องการใช้</t>
  </si>
  <si>
    <t>ยอดคงเหลือยกมา</t>
  </si>
  <si>
    <t>ที่ขอเบิก</t>
  </si>
  <si>
    <t>1. BCG</t>
  </si>
  <si>
    <t>2. HB</t>
  </si>
  <si>
    <t xml:space="preserve">      ขอแสดงความนับถือ</t>
  </si>
  <si>
    <t>กลุ่ม
เป้าหมาย</t>
  </si>
  <si>
    <t>ร้อยละ</t>
  </si>
  <si>
    <t>เด็กแรกเกิด 
ถึง 
5 ปี</t>
  </si>
  <si>
    <t>3. DTP-HB</t>
  </si>
  <si>
    <t>หญิงตั้งครรภ์</t>
  </si>
  <si>
    <t>นักเรียน ป.1</t>
  </si>
  <si>
    <t>นักเรียน ป.6</t>
  </si>
  <si>
    <t>4. OPV</t>
  </si>
  <si>
    <t>อัตราสูญเสีย</t>
  </si>
  <si>
    <t>เรื่อง  ขอเบิกวัคซีนในงานสร้างเสริมภูมิคุ้มกันโรค</t>
  </si>
  <si>
    <r>
      <t xml:space="preserve">เป้าหมาย
</t>
    </r>
    <r>
      <rPr>
        <sz val="14"/>
        <rFont val="TH SarabunPSK"/>
        <family val="2"/>
      </rPr>
      <t>(คน)</t>
    </r>
  </si>
  <si>
    <r>
      <t xml:space="preserve">จำนวนวัคซีน </t>
    </r>
    <r>
      <rPr>
        <sz val="14"/>
        <rFont val="TH SarabunPSK"/>
        <family val="2"/>
      </rPr>
      <t xml:space="preserve"> (ขวด/หลอด)</t>
    </r>
  </si>
  <si>
    <r>
      <t xml:space="preserve">บริการ </t>
    </r>
    <r>
      <rPr>
        <sz val="12"/>
        <rFont val="TH SarabunPSK"/>
        <family val="2"/>
      </rPr>
      <t>(คน)</t>
    </r>
  </si>
  <si>
    <r>
      <t>ที่เปิดใช้</t>
    </r>
    <r>
      <rPr>
        <sz val="12"/>
        <rFont val="TH SarabunPSK"/>
        <family val="2"/>
      </rPr>
      <t xml:space="preserve"> (ขวด/หลอด)</t>
    </r>
  </si>
  <si>
    <t>แบบ ว.3/1</t>
  </si>
  <si>
    <t>6. MMR  (1 dose)</t>
  </si>
  <si>
    <t>7. DTP</t>
  </si>
  <si>
    <t>8.1 JE เชื้อตาย</t>
  </si>
  <si>
    <t>14. dT</t>
  </si>
  <si>
    <t>5.1 IPV (1 dose)</t>
  </si>
  <si>
    <t>8.2 LAJE (เชื้อเป็น) (1 dose)</t>
  </si>
  <si>
    <t>5.2 IPV (10 doses)</t>
  </si>
  <si>
    <t>8.3 LAJE (เชื้อเป็น) (4 doses)</t>
  </si>
  <si>
    <t>9. Rota (1 dose)</t>
  </si>
  <si>
    <t>10. dT</t>
  </si>
  <si>
    <t>11. MMR/MR  (10 doses)</t>
  </si>
  <si>
    <t>12. BCG</t>
  </si>
  <si>
    <t>13. OPV</t>
  </si>
  <si>
    <t>นักเรียน ป.5</t>
  </si>
  <si>
    <t>16. dT</t>
  </si>
  <si>
    <t>15. HPV (1 dose)</t>
  </si>
  <si>
    <t>โรงพยาบาลสางเสริมสุขภาพตำบลเจียด</t>
  </si>
  <si>
    <t>เรียน  ผู้อำนวยการโรงพยาบาลเขมราฐ</t>
  </si>
  <si>
    <t>หน่วยบริการ รพ.สต. เจียด ขอเบิกวัคซีนต่างๆ  ดังนี้</t>
  </si>
  <si>
    <t xml:space="preserve">        ตำแหน่งผอ.รพ.สต.เจียด</t>
  </si>
  <si>
    <t xml:space="preserve">                       ( นายชาญ        ไชยรักษ์ )</t>
  </si>
  <si>
    <t xml:space="preserve">          วันที่ 30 เดือน พภฤศจิกายน พ.ศ.2559</t>
  </si>
  <si>
    <t>ข้อมูลการเบิกวัคซีน  เดือน ธันวาคม 2559</t>
  </si>
  <si>
    <r>
      <t>ผลการให้วัคซีนเดือนพฤศจิกายน</t>
    </r>
    <r>
      <rPr>
        <sz val="12"/>
        <rFont val="TH SarabunPSK"/>
        <family val="2"/>
      </rPr>
      <t>2559</t>
    </r>
  </si>
  <si>
    <t>ที่ อบ.0532.104/65</t>
  </si>
  <si>
    <t xml:space="preserve">                     ตำแหน่งผอ.รพ.สต.เจียด</t>
  </si>
  <si>
    <t>5.2 IPV (1 doses)</t>
  </si>
  <si>
    <t>5.1 IPV (10 dose)</t>
  </si>
  <si>
    <r>
      <t xml:space="preserve">จำนวนวัคซีน </t>
    </r>
    <r>
      <rPr>
        <sz val="11"/>
        <rFont val="TH SarabunPSK"/>
        <family val="2"/>
      </rPr>
      <t xml:space="preserve"> (ขวด/หลอด)</t>
    </r>
  </si>
  <si>
    <r>
      <t xml:space="preserve">บริการ </t>
    </r>
    <r>
      <rPr>
        <sz val="11"/>
        <rFont val="TH SarabunPSK"/>
        <family val="2"/>
      </rPr>
      <t>(คน)</t>
    </r>
  </si>
  <si>
    <r>
      <t>ที่เปิดใช้</t>
    </r>
    <r>
      <rPr>
        <sz val="11"/>
        <rFont val="TH SarabunPSK"/>
        <family val="2"/>
      </rPr>
      <t xml:space="preserve"> (ขวด/หลอด)</t>
    </r>
  </si>
  <si>
    <t>14. dT(1 dose)</t>
  </si>
  <si>
    <t xml:space="preserve">                 ขอแสดงความนับถือ</t>
  </si>
  <si>
    <t xml:space="preserve">          วันที่3 เดือน กันยายน พ.ศ.2562</t>
  </si>
  <si>
    <t>ที่ อบ.0332.104/64</t>
  </si>
  <si>
    <t>ข้อมูลการเบิกวัคซีน  เดือน กันยายน 2562</t>
  </si>
  <si>
    <t>ผลการให้วัคซีนเดือน สิงหาคม 2562</t>
  </si>
  <si>
    <t>Lot</t>
  </si>
  <si>
    <t>ยกมา(ขวด)</t>
  </si>
  <si>
    <t>รับใหม่(ขวด)</t>
  </si>
  <si>
    <t>คงเหลือ(ขวด)</t>
  </si>
  <si>
    <t>Exp</t>
  </si>
  <si>
    <t xml:space="preserve">          วันที่ 2 เดือน พฤษภาคม พ.ศ.2565</t>
  </si>
  <si>
    <t>ข้อมูลการเบิกวัคซีน  เดือน พฤษภาคม2565</t>
  </si>
  <si>
    <t>ผลการให้วัคซีนเดือน เมษายน2565</t>
  </si>
  <si>
    <t>ที่ อบ.0332.104/40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</si>
</sst>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$&quot;#,##0;\-&quot;$&quot;#,##0"/>
    <numFmt numFmtId="204" formatCode="&quot;$&quot;#,##0;[Red]\-&quot;$&quot;#,##0"/>
    <numFmt numFmtId="205" formatCode="&quot;$&quot;#,##0.00;\-&quot;$&quot;#,##0.00"/>
    <numFmt numFmtId="206" formatCode="&quot;$&quot;#,##0.00;[Red]\-&quot;$&quot;#,##0.00"/>
    <numFmt numFmtId="207" formatCode="_-&quot;$&quot;* #,##0_-;\-&quot;$&quot;* #,##0_-;_-&quot;$&quot;* &quot;-&quot;_-;_-@_-"/>
    <numFmt numFmtId="208" formatCode="_-&quot;$&quot;* #,##0.00_-;\-&quot;$&quot;* #,##0.00_-;_-&quot;$&quot;* &quot;-&quot;??_-;_-@_-"/>
    <numFmt numFmtId="209" formatCode="\t&quot;$&quot;#,##0_);\(\t&quot;$&quot;#,##0\)"/>
    <numFmt numFmtId="210" formatCode="\t&quot;$&quot;#,##0_);[Red]\(\t&quot;$&quot;#,##0\)"/>
    <numFmt numFmtId="211" formatCode="\t&quot;$&quot;#,##0.00_);\(\t&quot;$&quot;#,##0.00\)"/>
    <numFmt numFmtId="212" formatCode="\t&quot;$&quot;#,##0.00_);[Red]\(\t&quot;$&quot;#,##0.00\)"/>
    <numFmt numFmtId="213" formatCode="_-* #,##0.0_-;\-* #,##0.0_-;_-* &quot;-&quot;??_-;_-@_-"/>
    <numFmt numFmtId="214" formatCode="_-* #,##0_-;\-* #,##0_-;_-* &quot;-&quot;??_-;_-@_-"/>
    <numFmt numFmtId="215" formatCode="[$-41E]d\ mmmm\ yyyy"/>
    <numFmt numFmtId="216" formatCode="[&lt;=99999999][$-D000000]0\-####\-####;[$-D000000]#\-####\-####"/>
    <numFmt numFmtId="217" formatCode="&quot;ใช่&quot;;&quot;ใช่&quot;;&quot;ไม่ใช่&quot;"/>
    <numFmt numFmtId="218" formatCode="&quot;จริง&quot;;&quot;จริง&quot;;&quot;เท็จ&quot;"/>
    <numFmt numFmtId="219" formatCode="&quot;เปิด&quot;;&quot;เปิด&quot;;&quot;ปิด&quot;"/>
    <numFmt numFmtId="220" formatCode="[$€-2]\ #,##0.00_);[Red]\([$€-2]\ #,##0.00\)"/>
    <numFmt numFmtId="221" formatCode="#,##0.0_ ;\-#,##0.0\ "/>
  </numFmts>
  <fonts count="44">
    <font>
      <sz val="14"/>
      <name val="Cordia New"/>
      <family val="0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43" fontId="1" fillId="0" borderId="0" xfId="33" applyFont="1" applyAlignment="1">
      <alignment/>
    </xf>
    <xf numFmtId="0" fontId="1" fillId="0" borderId="0" xfId="0" applyFont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214" fontId="1" fillId="0" borderId="19" xfId="33" applyNumberFormat="1" applyFont="1" applyFill="1" applyBorder="1" applyAlignment="1">
      <alignment horizontal="center"/>
    </xf>
    <xf numFmtId="214" fontId="1" fillId="0" borderId="20" xfId="33" applyNumberFormat="1" applyFont="1" applyFill="1" applyBorder="1" applyAlignment="1">
      <alignment horizontal="center"/>
    </xf>
    <xf numFmtId="214" fontId="1" fillId="0" borderId="21" xfId="33" applyNumberFormat="1" applyFont="1" applyFill="1" applyBorder="1" applyAlignment="1">
      <alignment horizontal="center"/>
    </xf>
    <xf numFmtId="221" fontId="1" fillId="0" borderId="20" xfId="33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/>
    </xf>
    <xf numFmtId="214" fontId="1" fillId="0" borderId="23" xfId="33" applyNumberFormat="1" applyFont="1" applyFill="1" applyBorder="1" applyAlignment="1">
      <alignment horizontal="center"/>
    </xf>
    <xf numFmtId="214" fontId="1" fillId="0" borderId="24" xfId="33" applyNumberFormat="1" applyFont="1" applyFill="1" applyBorder="1" applyAlignment="1">
      <alignment horizontal="center"/>
    </xf>
    <xf numFmtId="214" fontId="1" fillId="0" borderId="25" xfId="33" applyNumberFormat="1" applyFont="1" applyFill="1" applyBorder="1" applyAlignment="1">
      <alignment horizontal="center"/>
    </xf>
    <xf numFmtId="221" fontId="1" fillId="0" borderId="24" xfId="33" applyNumberFormat="1" applyFont="1" applyFill="1" applyBorder="1" applyAlignment="1">
      <alignment horizontal="center"/>
    </xf>
    <xf numFmtId="214" fontId="5" fillId="0" borderId="23" xfId="37" applyNumberFormat="1" applyFont="1" applyFill="1" applyBorder="1" applyAlignment="1">
      <alignment horizontal="center"/>
    </xf>
    <xf numFmtId="213" fontId="5" fillId="0" borderId="26" xfId="37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/>
    </xf>
    <xf numFmtId="214" fontId="1" fillId="0" borderId="30" xfId="33" applyNumberFormat="1" applyFont="1" applyFill="1" applyBorder="1" applyAlignment="1">
      <alignment horizontal="center"/>
    </xf>
    <xf numFmtId="214" fontId="1" fillId="0" borderId="31" xfId="33" applyNumberFormat="1" applyFont="1" applyFill="1" applyBorder="1" applyAlignment="1">
      <alignment horizontal="center"/>
    </xf>
    <xf numFmtId="214" fontId="1" fillId="0" borderId="32" xfId="33" applyNumberFormat="1" applyFont="1" applyFill="1" applyBorder="1" applyAlignment="1">
      <alignment horizontal="center"/>
    </xf>
    <xf numFmtId="214" fontId="1" fillId="0" borderId="33" xfId="33" applyNumberFormat="1" applyFont="1" applyFill="1" applyBorder="1" applyAlignment="1">
      <alignment horizontal="center"/>
    </xf>
    <xf numFmtId="221" fontId="1" fillId="0" borderId="32" xfId="33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214" fontId="1" fillId="0" borderId="18" xfId="33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214" fontId="1" fillId="0" borderId="36" xfId="33" applyNumberFormat="1" applyFont="1" applyFill="1" applyBorder="1" applyAlignment="1">
      <alignment horizontal="center"/>
    </xf>
    <xf numFmtId="214" fontId="1" fillId="0" borderId="27" xfId="33" applyNumberFormat="1" applyFont="1" applyFill="1" applyBorder="1" applyAlignment="1">
      <alignment horizontal="center"/>
    </xf>
    <xf numFmtId="214" fontId="1" fillId="0" borderId="26" xfId="33" applyNumberFormat="1" applyFont="1" applyFill="1" applyBorder="1" applyAlignment="1">
      <alignment horizontal="center"/>
    </xf>
    <xf numFmtId="214" fontId="1" fillId="0" borderId="37" xfId="33" applyNumberFormat="1" applyFont="1" applyFill="1" applyBorder="1" applyAlignment="1">
      <alignment horizontal="center"/>
    </xf>
    <xf numFmtId="221" fontId="1" fillId="0" borderId="26" xfId="33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/>
    </xf>
    <xf numFmtId="0" fontId="1" fillId="0" borderId="33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214" fontId="43" fillId="0" borderId="23" xfId="33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17" fontId="1" fillId="0" borderId="38" xfId="0" applyNumberFormat="1" applyFont="1" applyBorder="1" applyAlignment="1">
      <alignment/>
    </xf>
    <xf numFmtId="0" fontId="1" fillId="0" borderId="38" xfId="0" applyFont="1" applyBorder="1" applyAlignment="1">
      <alignment/>
    </xf>
    <xf numFmtId="43" fontId="1" fillId="0" borderId="38" xfId="33" applyFont="1" applyBorder="1" applyAlignment="1">
      <alignment/>
    </xf>
    <xf numFmtId="17" fontId="1" fillId="0" borderId="39" xfId="0" applyNumberFormat="1" applyFont="1" applyBorder="1" applyAlignment="1">
      <alignment/>
    </xf>
    <xf numFmtId="43" fontId="1" fillId="0" borderId="39" xfId="33" applyFont="1" applyBorder="1" applyAlignment="1">
      <alignment/>
    </xf>
    <xf numFmtId="0" fontId="1" fillId="0" borderId="39" xfId="0" applyFont="1" applyBorder="1" applyAlignment="1">
      <alignment/>
    </xf>
    <xf numFmtId="0" fontId="1" fillId="0" borderId="0" xfId="0" applyFont="1" applyBorder="1" applyAlignment="1">
      <alignment/>
    </xf>
    <xf numFmtId="17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4" fontId="1" fillId="0" borderId="38" xfId="0" applyNumberFormat="1" applyFont="1" applyBorder="1" applyAlignment="1">
      <alignment/>
    </xf>
    <xf numFmtId="43" fontId="1" fillId="0" borderId="0" xfId="33" applyFont="1" applyBorder="1" applyAlignment="1">
      <alignment/>
    </xf>
    <xf numFmtId="14" fontId="1" fillId="0" borderId="0" xfId="0" applyNumberFormat="1" applyFont="1" applyBorder="1" applyAlignment="1">
      <alignment/>
    </xf>
    <xf numFmtId="214" fontId="43" fillId="0" borderId="0" xfId="33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819150</xdr:colOff>
      <xdr:row>1</xdr:row>
      <xdr:rowOff>0</xdr:rowOff>
    </xdr:from>
    <xdr:to>
      <xdr:col>7</xdr:col>
      <xdr:colOff>419100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733925" y="276225"/>
          <a:ext cx="12668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762000</xdr:colOff>
      <xdr:row>1</xdr:row>
      <xdr:rowOff>0</xdr:rowOff>
    </xdr:from>
    <xdr:to>
      <xdr:col>7</xdr:col>
      <xdr:colOff>371475</xdr:colOff>
      <xdr:row>4</xdr:row>
      <xdr:rowOff>0</xdr:rowOff>
    </xdr:to>
    <xdr:sp>
      <xdr:nvSpPr>
        <xdr:cNvPr id="2" name="Rectangle 3"/>
        <xdr:cNvSpPr>
          <a:spLocks/>
        </xdr:cNvSpPr>
      </xdr:nvSpPr>
      <xdr:spPr>
        <a:xfrm>
          <a:off x="4676775" y="276225"/>
          <a:ext cx="12763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5</xdr:col>
      <xdr:colOff>9525</xdr:colOff>
      <xdr:row>1</xdr:row>
      <xdr:rowOff>66675</xdr:rowOff>
    </xdr:from>
    <xdr:to>
      <xdr:col>6</xdr:col>
      <xdr:colOff>28575</xdr:colOff>
      <xdr:row>4</xdr:row>
      <xdr:rowOff>161925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924300" y="342900"/>
          <a:ext cx="838200" cy="923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876300</xdr:colOff>
      <xdr:row>1</xdr:row>
      <xdr:rowOff>0</xdr:rowOff>
    </xdr:from>
    <xdr:to>
      <xdr:col>7</xdr:col>
      <xdr:colOff>419100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791075" y="276225"/>
          <a:ext cx="11525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762000</xdr:colOff>
      <xdr:row>1</xdr:row>
      <xdr:rowOff>0</xdr:rowOff>
    </xdr:from>
    <xdr:to>
      <xdr:col>7</xdr:col>
      <xdr:colOff>371475</xdr:colOff>
      <xdr:row>4</xdr:row>
      <xdr:rowOff>0</xdr:rowOff>
    </xdr:to>
    <xdr:sp>
      <xdr:nvSpPr>
        <xdr:cNvPr id="2" name="Rectangle 3"/>
        <xdr:cNvSpPr>
          <a:spLocks/>
        </xdr:cNvSpPr>
      </xdr:nvSpPr>
      <xdr:spPr>
        <a:xfrm>
          <a:off x="4676775" y="276225"/>
          <a:ext cx="1219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5</xdr:col>
      <xdr:colOff>9525</xdr:colOff>
      <xdr:row>1</xdr:row>
      <xdr:rowOff>66675</xdr:rowOff>
    </xdr:from>
    <xdr:to>
      <xdr:col>5</xdr:col>
      <xdr:colOff>600075</xdr:colOff>
      <xdr:row>4</xdr:row>
      <xdr:rowOff>161925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924300" y="342900"/>
          <a:ext cx="590550" cy="923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819150</xdr:colOff>
      <xdr:row>1</xdr:row>
      <xdr:rowOff>0</xdr:rowOff>
    </xdr:from>
    <xdr:to>
      <xdr:col>7</xdr:col>
      <xdr:colOff>419100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733925" y="276225"/>
          <a:ext cx="12668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762000</xdr:colOff>
      <xdr:row>1</xdr:row>
      <xdr:rowOff>0</xdr:rowOff>
    </xdr:from>
    <xdr:to>
      <xdr:col>7</xdr:col>
      <xdr:colOff>371475</xdr:colOff>
      <xdr:row>4</xdr:row>
      <xdr:rowOff>0</xdr:rowOff>
    </xdr:to>
    <xdr:sp>
      <xdr:nvSpPr>
        <xdr:cNvPr id="2" name="Rectangle 3"/>
        <xdr:cNvSpPr>
          <a:spLocks/>
        </xdr:cNvSpPr>
      </xdr:nvSpPr>
      <xdr:spPr>
        <a:xfrm>
          <a:off x="4676775" y="276225"/>
          <a:ext cx="12763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5</xdr:col>
      <xdr:colOff>9525</xdr:colOff>
      <xdr:row>1</xdr:row>
      <xdr:rowOff>66675</xdr:rowOff>
    </xdr:from>
    <xdr:to>
      <xdr:col>5</xdr:col>
      <xdr:colOff>628650</xdr:colOff>
      <xdr:row>4</xdr:row>
      <xdr:rowOff>161925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924300" y="342900"/>
          <a:ext cx="619125" cy="923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="90" zoomScaleNormal="90" zoomScaleSheetLayoutView="90" zoomScalePageLayoutView="0" workbookViewId="0" topLeftCell="A4">
      <selection activeCell="M15" sqref="M15"/>
    </sheetView>
  </sheetViews>
  <sheetFormatPr defaultColWidth="9.00390625" defaultRowHeight="21.75"/>
  <cols>
    <col min="1" max="1" width="1.57421875" style="2" customWidth="1"/>
    <col min="2" max="2" width="13.00390625" style="2" customWidth="1"/>
    <col min="3" max="3" width="22.8515625" style="2" bestFit="1" customWidth="1"/>
    <col min="4" max="4" width="10.57421875" style="2" customWidth="1"/>
    <col min="5" max="5" width="10.7109375" style="2" customWidth="1"/>
    <col min="6" max="6" width="12.28125" style="2" customWidth="1"/>
    <col min="7" max="7" width="12.7109375" style="2" customWidth="1"/>
    <col min="8" max="8" width="10.421875" style="2" customWidth="1"/>
    <col min="9" max="9" width="14.421875" style="2" customWidth="1"/>
    <col min="10" max="10" width="12.57421875" style="2" customWidth="1"/>
    <col min="11" max="11" width="1.28515625" style="2" customWidth="1"/>
    <col min="12" max="12" width="9.00390625" style="2" customWidth="1"/>
    <col min="13" max="14" width="9.00390625" style="75" customWidth="1"/>
    <col min="15" max="15" width="9.421875" style="75" bestFit="1" customWidth="1"/>
    <col min="16" max="25" width="9.00390625" style="75" customWidth="1"/>
    <col min="26" max="16384" width="9.00390625" style="2" customWidth="1"/>
  </cols>
  <sheetData>
    <row r="1" spans="1:11" ht="21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1.75">
      <c r="A2" s="1"/>
      <c r="B2" s="1"/>
      <c r="C2" s="1"/>
      <c r="D2" s="3"/>
      <c r="E2" s="3"/>
      <c r="F2" s="3"/>
      <c r="G2" s="3"/>
      <c r="H2" s="3"/>
      <c r="I2" s="3"/>
      <c r="J2" s="10" t="s">
        <v>23</v>
      </c>
      <c r="K2" s="1"/>
    </row>
    <row r="3" spans="1:11" ht="21.75">
      <c r="A3" s="1"/>
      <c r="B3" s="1"/>
      <c r="C3" s="3"/>
      <c r="D3" s="3"/>
      <c r="E3" s="3"/>
      <c r="F3" s="3"/>
      <c r="G3" s="3"/>
      <c r="H3" s="3"/>
      <c r="I3" s="3"/>
      <c r="J3" s="3"/>
      <c r="K3" s="1"/>
    </row>
    <row r="4" spans="1:11" ht="21.75">
      <c r="A4" s="1"/>
      <c r="B4" s="1"/>
      <c r="C4" s="3"/>
      <c r="D4" s="3"/>
      <c r="E4" s="3"/>
      <c r="F4" s="3"/>
      <c r="G4" s="3"/>
      <c r="H4" s="3"/>
      <c r="I4" s="3"/>
      <c r="J4" s="3"/>
      <c r="K4" s="1"/>
    </row>
    <row r="5" spans="1:11" ht="21.75">
      <c r="A5" s="1"/>
      <c r="B5" s="1" t="s">
        <v>69</v>
      </c>
      <c r="C5" s="52"/>
      <c r="D5" s="1"/>
      <c r="E5" s="1"/>
      <c r="F5" s="1"/>
      <c r="G5" s="88" t="s">
        <v>40</v>
      </c>
      <c r="H5" s="88"/>
      <c r="I5" s="88"/>
      <c r="J5" s="88"/>
      <c r="K5" s="1"/>
    </row>
    <row r="6" spans="1:11" ht="21.75">
      <c r="A6" s="1"/>
      <c r="B6" s="1"/>
      <c r="C6" s="1"/>
      <c r="D6" s="1"/>
      <c r="E6" s="1"/>
      <c r="F6" s="89" t="s">
        <v>66</v>
      </c>
      <c r="G6" s="89"/>
      <c r="H6" s="89"/>
      <c r="I6" s="89"/>
      <c r="J6" s="89"/>
      <c r="K6" s="1"/>
    </row>
    <row r="7" spans="1:11" ht="21.75">
      <c r="A7" s="1"/>
      <c r="B7" s="4" t="s">
        <v>18</v>
      </c>
      <c r="C7" s="4"/>
      <c r="D7" s="4"/>
      <c r="E7" s="1"/>
      <c r="F7" s="1"/>
      <c r="G7" s="1"/>
      <c r="H7" s="1"/>
      <c r="I7" s="1"/>
      <c r="J7" s="1"/>
      <c r="K7" s="1"/>
    </row>
    <row r="8" spans="1:11" ht="21.75">
      <c r="A8" s="1"/>
      <c r="B8" s="1" t="s">
        <v>41</v>
      </c>
      <c r="C8" s="1"/>
      <c r="D8" s="1"/>
      <c r="E8" s="1"/>
      <c r="F8" s="1"/>
      <c r="G8" s="1"/>
      <c r="H8" s="1"/>
      <c r="I8" s="1"/>
      <c r="J8" s="1"/>
      <c r="K8" s="1"/>
    </row>
    <row r="9" spans="1:11" ht="26.25" customHeight="1">
      <c r="A9" s="1"/>
      <c r="B9" s="1"/>
      <c r="C9" s="89" t="s">
        <v>42</v>
      </c>
      <c r="D9" s="89"/>
      <c r="E9" s="89"/>
      <c r="F9" s="89"/>
      <c r="G9" s="89"/>
      <c r="H9" s="89"/>
      <c r="I9" s="89"/>
      <c r="J9" s="89"/>
      <c r="K9" s="1"/>
    </row>
    <row r="10" spans="1:11" ht="22.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25" ht="21.75">
      <c r="A11" s="1"/>
      <c r="B11" s="90" t="s">
        <v>9</v>
      </c>
      <c r="C11" s="93" t="s">
        <v>0</v>
      </c>
      <c r="D11" s="96" t="s">
        <v>67</v>
      </c>
      <c r="E11" s="97"/>
      <c r="F11" s="97"/>
      <c r="G11" s="98"/>
      <c r="H11" s="99" t="s">
        <v>68</v>
      </c>
      <c r="I11" s="100"/>
      <c r="J11" s="101"/>
      <c r="K11" s="1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</row>
    <row r="12" spans="1:19" ht="21.75">
      <c r="A12" s="1"/>
      <c r="B12" s="91"/>
      <c r="C12" s="94"/>
      <c r="D12" s="102" t="s">
        <v>19</v>
      </c>
      <c r="E12" s="104" t="s">
        <v>52</v>
      </c>
      <c r="F12" s="104"/>
      <c r="G12" s="105"/>
      <c r="H12" s="57" t="s">
        <v>1</v>
      </c>
      <c r="I12" s="58" t="s">
        <v>2</v>
      </c>
      <c r="J12" s="59" t="s">
        <v>17</v>
      </c>
      <c r="K12" s="1"/>
      <c r="N12" s="79"/>
      <c r="O12" s="79"/>
      <c r="Q12" s="79"/>
      <c r="S12" s="79"/>
    </row>
    <row r="13" spans="1:11" ht="22.5" thickBot="1">
      <c r="A13" s="1"/>
      <c r="B13" s="92"/>
      <c r="C13" s="95"/>
      <c r="D13" s="103"/>
      <c r="E13" s="60" t="s">
        <v>3</v>
      </c>
      <c r="F13" s="60" t="s">
        <v>4</v>
      </c>
      <c r="G13" s="61" t="s">
        <v>5</v>
      </c>
      <c r="H13" s="62" t="s">
        <v>53</v>
      </c>
      <c r="I13" s="63" t="s">
        <v>54</v>
      </c>
      <c r="J13" s="64" t="s">
        <v>10</v>
      </c>
      <c r="K13" s="1"/>
    </row>
    <row r="14" spans="1:11" ht="21" customHeight="1">
      <c r="A14" s="1"/>
      <c r="B14" s="82" t="s">
        <v>11</v>
      </c>
      <c r="C14" s="19" t="s">
        <v>6</v>
      </c>
      <c r="D14" s="20">
        <v>0</v>
      </c>
      <c r="E14" s="20">
        <f>ROUNDUP(D14*2/10,0)</f>
        <v>0</v>
      </c>
      <c r="F14" s="20">
        <v>0</v>
      </c>
      <c r="G14" s="21">
        <f>E14-F14</f>
        <v>0</v>
      </c>
      <c r="H14" s="22">
        <v>0</v>
      </c>
      <c r="I14" s="20">
        <v>0</v>
      </c>
      <c r="J14" s="23">
        <f>IF(I14=0,"",(((I14*10)-H14)/(I14*10))*100)</f>
      </c>
      <c r="K14" s="1"/>
    </row>
    <row r="15" spans="1:11" ht="21.75" customHeight="1">
      <c r="A15" s="1"/>
      <c r="B15" s="83"/>
      <c r="C15" s="25" t="s">
        <v>7</v>
      </c>
      <c r="D15" s="26">
        <v>0</v>
      </c>
      <c r="E15" s="26">
        <v>0</v>
      </c>
      <c r="F15" s="26">
        <v>0</v>
      </c>
      <c r="G15" s="27">
        <f>E15-F15</f>
        <v>0</v>
      </c>
      <c r="H15" s="28">
        <v>0</v>
      </c>
      <c r="I15" s="26">
        <v>0</v>
      </c>
      <c r="J15" s="29">
        <f>IF(I15=0,"",(((I15*2)-H15)/(I15*2))*100)</f>
      </c>
      <c r="K15" s="1"/>
    </row>
    <row r="16" spans="1:15" ht="21.75" customHeight="1">
      <c r="A16" s="1"/>
      <c r="B16" s="83"/>
      <c r="C16" s="25" t="s">
        <v>12</v>
      </c>
      <c r="D16" s="26">
        <v>6</v>
      </c>
      <c r="E16" s="26">
        <v>1</v>
      </c>
      <c r="F16" s="26">
        <v>2</v>
      </c>
      <c r="G16" s="27">
        <v>2</v>
      </c>
      <c r="H16" s="28">
        <v>5</v>
      </c>
      <c r="I16" s="26">
        <v>1</v>
      </c>
      <c r="J16" s="29">
        <f>IF(I16=0,"",(((I16*10)-H16)/(I16*10))*100)</f>
        <v>50</v>
      </c>
      <c r="K16" s="1"/>
      <c r="O16" s="76"/>
    </row>
    <row r="17" spans="1:15" ht="21.75" customHeight="1">
      <c r="A17" s="1"/>
      <c r="B17" s="83"/>
      <c r="C17" s="25" t="s">
        <v>16</v>
      </c>
      <c r="D17" s="26">
        <v>23</v>
      </c>
      <c r="E17" s="26">
        <v>2</v>
      </c>
      <c r="F17" s="26">
        <v>3</v>
      </c>
      <c r="G17" s="27">
        <v>2</v>
      </c>
      <c r="H17" s="28">
        <v>8</v>
      </c>
      <c r="I17" s="26">
        <v>1</v>
      </c>
      <c r="J17" s="29">
        <f>IF(I17=0,"",(((I17*20)-H17)/(I17*20))*100)</f>
        <v>60</v>
      </c>
      <c r="K17" s="1"/>
      <c r="O17" s="76"/>
    </row>
    <row r="18" spans="1:11" ht="21.75" customHeight="1">
      <c r="A18" s="1"/>
      <c r="B18" s="83"/>
      <c r="C18" s="25" t="s">
        <v>51</v>
      </c>
      <c r="D18" s="26">
        <v>0</v>
      </c>
      <c r="E18" s="26">
        <f>ROUNDUP(D18*1.01,0)</f>
        <v>0</v>
      </c>
      <c r="F18" s="26">
        <f>ROUNDUP(E18*1.01,0)</f>
        <v>0</v>
      </c>
      <c r="G18" s="27">
        <f>E18-F18</f>
        <v>0</v>
      </c>
      <c r="H18" s="28"/>
      <c r="I18" s="26">
        <v>0</v>
      </c>
      <c r="J18" s="29">
        <f>IF(I18=0,"",(((I18*20)-H18)/(I18*20))*100)</f>
      </c>
      <c r="K18" s="1"/>
    </row>
    <row r="19" spans="1:15" ht="21.75" customHeight="1">
      <c r="A19" s="1"/>
      <c r="B19" s="83"/>
      <c r="C19" s="25" t="s">
        <v>50</v>
      </c>
      <c r="D19" s="26">
        <v>3</v>
      </c>
      <c r="E19" s="26">
        <v>3</v>
      </c>
      <c r="F19" s="26">
        <v>13</v>
      </c>
      <c r="G19" s="27">
        <v>0</v>
      </c>
      <c r="H19" s="28">
        <v>0</v>
      </c>
      <c r="I19" s="26">
        <v>0</v>
      </c>
      <c r="J19" s="29">
        <f>IF(I19=0,"",(((I19*1)-H19)/(I19*1))*100)</f>
      </c>
      <c r="K19" s="1"/>
      <c r="O19" s="76"/>
    </row>
    <row r="20" spans="1:15" ht="21.75" customHeight="1">
      <c r="A20" s="1"/>
      <c r="B20" s="83"/>
      <c r="C20" s="25" t="s">
        <v>24</v>
      </c>
      <c r="D20" s="26">
        <v>6</v>
      </c>
      <c r="E20" s="26">
        <v>6</v>
      </c>
      <c r="F20" s="26">
        <v>10</v>
      </c>
      <c r="G20" s="27">
        <v>10</v>
      </c>
      <c r="H20" s="28">
        <v>3</v>
      </c>
      <c r="I20" s="26">
        <v>3</v>
      </c>
      <c r="J20" s="29">
        <f>IF(I20=0,"",(((I20)-H20)/(I20))*100)</f>
        <v>0</v>
      </c>
      <c r="K20" s="1"/>
      <c r="O20" s="76"/>
    </row>
    <row r="21" spans="1:15" ht="21.75" customHeight="1">
      <c r="A21" s="1"/>
      <c r="B21" s="83"/>
      <c r="C21" s="25" t="s">
        <v>25</v>
      </c>
      <c r="D21" s="26">
        <v>3</v>
      </c>
      <c r="E21" s="26">
        <v>1</v>
      </c>
      <c r="F21" s="26">
        <v>3</v>
      </c>
      <c r="G21" s="27">
        <v>0</v>
      </c>
      <c r="H21" s="28">
        <v>3</v>
      </c>
      <c r="I21" s="26">
        <v>1</v>
      </c>
      <c r="J21" s="29">
        <f>IF(I21=0,"",(((I21*10)-H21)/(I21*10))*100)</f>
        <v>70</v>
      </c>
      <c r="K21" s="1"/>
      <c r="O21" s="80"/>
    </row>
    <row r="22" spans="1:11" ht="21.75" customHeight="1">
      <c r="A22" s="1"/>
      <c r="B22" s="83"/>
      <c r="C22" s="25" t="s">
        <v>26</v>
      </c>
      <c r="D22" s="26">
        <v>0</v>
      </c>
      <c r="E22" s="30">
        <v>0</v>
      </c>
      <c r="F22" s="30">
        <v>0</v>
      </c>
      <c r="G22" s="27">
        <v>0</v>
      </c>
      <c r="H22" s="28">
        <v>0</v>
      </c>
      <c r="I22" s="26">
        <v>0</v>
      </c>
      <c r="J22" s="29">
        <f>IF(I22=0,"",(((I22*10)-H22)/(I22*10))*100)</f>
      </c>
      <c r="K22" s="1"/>
    </row>
    <row r="23" spans="1:15" ht="21.75" customHeight="1">
      <c r="A23" s="1"/>
      <c r="B23" s="83"/>
      <c r="C23" s="32" t="s">
        <v>29</v>
      </c>
      <c r="D23" s="26">
        <v>7</v>
      </c>
      <c r="E23" s="26">
        <v>7</v>
      </c>
      <c r="F23" s="26">
        <v>16</v>
      </c>
      <c r="G23" s="27">
        <v>10</v>
      </c>
      <c r="H23" s="28">
        <v>8</v>
      </c>
      <c r="I23" s="26">
        <v>8</v>
      </c>
      <c r="J23" s="31">
        <f>IF(I23=0,"",(((I23*1)-H23)/(I23*1))*100)</f>
        <v>0</v>
      </c>
      <c r="K23" s="1"/>
      <c r="O23" s="76"/>
    </row>
    <row r="24" spans="1:11" ht="21.75" customHeight="1">
      <c r="A24" s="1"/>
      <c r="B24" s="24"/>
      <c r="C24" s="32" t="s">
        <v>31</v>
      </c>
      <c r="D24" s="26">
        <v>0</v>
      </c>
      <c r="E24" s="26">
        <f>ROUNDUP(D24*1.25/4,0)</f>
        <v>0</v>
      </c>
      <c r="F24" s="65"/>
      <c r="G24" s="27">
        <f aca="true" t="shared" si="0" ref="G24:G30">E24-F24</f>
        <v>0</v>
      </c>
      <c r="H24" s="28">
        <v>0</v>
      </c>
      <c r="I24" s="26">
        <v>0</v>
      </c>
      <c r="J24" s="29">
        <f>IF(I24=0,"",(((I24*4)-H24)/(I24*4))*100)</f>
      </c>
      <c r="K24" s="1"/>
    </row>
    <row r="25" spans="1:11" ht="21.75" customHeight="1" thickBot="1">
      <c r="A25" s="1"/>
      <c r="B25" s="24"/>
      <c r="C25" s="32" t="s">
        <v>32</v>
      </c>
      <c r="D25" s="26">
        <v>0</v>
      </c>
      <c r="E25" s="26">
        <f>ROUNDUP(D25*1.01,0)</f>
        <v>0</v>
      </c>
      <c r="F25" s="26">
        <v>0</v>
      </c>
      <c r="G25" s="27">
        <f t="shared" si="0"/>
        <v>0</v>
      </c>
      <c r="H25" s="28">
        <v>0</v>
      </c>
      <c r="I25" s="26">
        <v>0</v>
      </c>
      <c r="J25" s="29">
        <f>IF(I25=0,"",(((I25)-H25)/(I25))*100)</f>
      </c>
      <c r="K25" s="1"/>
    </row>
    <row r="26" spans="1:15" ht="22.5" thickBot="1">
      <c r="A26" s="1"/>
      <c r="B26" s="33" t="s">
        <v>13</v>
      </c>
      <c r="C26" s="43" t="s">
        <v>55</v>
      </c>
      <c r="D26" s="35">
        <v>3</v>
      </c>
      <c r="E26" s="36">
        <v>3</v>
      </c>
      <c r="F26" s="36">
        <v>3</v>
      </c>
      <c r="G26" s="37">
        <v>10</v>
      </c>
      <c r="H26" s="38">
        <v>1</v>
      </c>
      <c r="I26" s="36">
        <v>1</v>
      </c>
      <c r="J26" s="29">
        <f>IF(I26=0,"",(((I26*1)-H26)/(I26*1))*100)</f>
        <v>0</v>
      </c>
      <c r="K26" s="1"/>
      <c r="O26" s="76"/>
    </row>
    <row r="27" spans="1:11" ht="21.75">
      <c r="A27" s="1"/>
      <c r="B27" s="84" t="s">
        <v>14</v>
      </c>
      <c r="C27" s="40" t="s">
        <v>34</v>
      </c>
      <c r="D27" s="20">
        <v>0</v>
      </c>
      <c r="E27" s="20">
        <f>ROUNDUP(D27*1.11/10,0)</f>
        <v>0</v>
      </c>
      <c r="F27" s="26">
        <v>0</v>
      </c>
      <c r="G27" s="21">
        <f t="shared" si="0"/>
        <v>0</v>
      </c>
      <c r="H27" s="22">
        <v>0</v>
      </c>
      <c r="I27" s="20">
        <v>0</v>
      </c>
      <c r="J27" s="23">
        <f>IF(I27=0,"",(((I27*10)-H27)/(I27*10))*100)</f>
      </c>
      <c r="K27" s="1"/>
    </row>
    <row r="28" spans="1:11" ht="21.75">
      <c r="A28" s="1"/>
      <c r="B28" s="85"/>
      <c r="C28" s="40" t="s">
        <v>35</v>
      </c>
      <c r="D28" s="41">
        <v>0</v>
      </c>
      <c r="E28" s="26">
        <f>ROUNDUP(D28*1.11/10,0)</f>
        <v>0</v>
      </c>
      <c r="F28" s="26">
        <v>0</v>
      </c>
      <c r="G28" s="27">
        <f t="shared" si="0"/>
        <v>0</v>
      </c>
      <c r="H28" s="28">
        <v>0</v>
      </c>
      <c r="I28" s="26">
        <v>0</v>
      </c>
      <c r="J28" s="29">
        <f>IF(I28=0,"",(((I28*10)-H28)/(I28*10))*100)</f>
      </c>
      <c r="K28" s="1"/>
    </row>
    <row r="29" spans="1:11" ht="21.75">
      <c r="A29" s="1"/>
      <c r="B29" s="85"/>
      <c r="C29" s="42" t="s">
        <v>36</v>
      </c>
      <c r="D29" s="26">
        <v>0</v>
      </c>
      <c r="E29" s="26">
        <f>ROUNDUP(D29*1.11/20,0)</f>
        <v>0</v>
      </c>
      <c r="F29" s="26">
        <v>0</v>
      </c>
      <c r="G29" s="27">
        <f t="shared" si="0"/>
        <v>0</v>
      </c>
      <c r="H29" s="28">
        <v>0</v>
      </c>
      <c r="I29" s="26">
        <v>0</v>
      </c>
      <c r="J29" s="29">
        <f>IF(I29=0,"",(((I29*20)-H29)/(I29*20))*100)</f>
      </c>
      <c r="K29" s="1"/>
    </row>
    <row r="30" spans="1:11" ht="22.5" thickBot="1">
      <c r="A30" s="1"/>
      <c r="B30" s="86"/>
      <c r="C30" s="43" t="s">
        <v>27</v>
      </c>
      <c r="D30" s="44">
        <v>0</v>
      </c>
      <c r="E30" s="45">
        <f>ROUNDUP(D30*1.11/10,0)</f>
        <v>0</v>
      </c>
      <c r="F30" s="45">
        <v>0</v>
      </c>
      <c r="G30" s="46">
        <f t="shared" si="0"/>
        <v>0</v>
      </c>
      <c r="H30" s="47">
        <v>0</v>
      </c>
      <c r="I30" s="45">
        <v>0</v>
      </c>
      <c r="J30" s="48">
        <f>IF(I30=0,"",(((I30*10)-H30)/(I30*10))*100)</f>
      </c>
      <c r="K30" s="1"/>
    </row>
    <row r="31" spans="1:11" ht="22.5" thickBot="1">
      <c r="A31" s="1"/>
      <c r="B31" s="49" t="s">
        <v>37</v>
      </c>
      <c r="C31" s="50" t="s">
        <v>39</v>
      </c>
      <c r="D31" s="38">
        <v>0</v>
      </c>
      <c r="E31" s="36">
        <v>0</v>
      </c>
      <c r="F31" s="36">
        <v>0</v>
      </c>
      <c r="G31" s="37">
        <v>0</v>
      </c>
      <c r="H31" s="38">
        <v>0</v>
      </c>
      <c r="I31" s="36">
        <v>0</v>
      </c>
      <c r="J31" s="39">
        <f>IF(I31=0,"",(((I31)-H31)/(I31))*100)</f>
      </c>
      <c r="K31" s="1"/>
    </row>
    <row r="32" spans="1:25" s="6" customFormat="1" ht="22.5" thickBot="1">
      <c r="A32" s="4"/>
      <c r="B32" s="49" t="s">
        <v>15</v>
      </c>
      <c r="C32" s="51" t="s">
        <v>38</v>
      </c>
      <c r="D32" s="36">
        <v>0</v>
      </c>
      <c r="E32" s="36">
        <v>0</v>
      </c>
      <c r="F32" s="36">
        <v>0</v>
      </c>
      <c r="G32" s="37">
        <v>0</v>
      </c>
      <c r="H32" s="38">
        <v>0</v>
      </c>
      <c r="I32" s="36">
        <v>0</v>
      </c>
      <c r="J32" s="39">
        <f>IF(I32=0,"",(((I32*10)-H32)/(I32*10))*100)</f>
      </c>
      <c r="K32" s="4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</row>
    <row r="33" spans="1:11" ht="21.75">
      <c r="A33" s="1"/>
      <c r="B33" s="7"/>
      <c r="C33" s="8"/>
      <c r="D33" s="1"/>
      <c r="E33" s="1"/>
      <c r="F33" s="1"/>
      <c r="G33" s="1"/>
      <c r="H33" s="1"/>
      <c r="I33" s="1"/>
      <c r="J33" s="1"/>
      <c r="K33" s="1"/>
    </row>
    <row r="34" spans="1:11" ht="21.75">
      <c r="A34" s="1"/>
      <c r="B34" s="1"/>
      <c r="C34" s="81"/>
      <c r="D34" s="1"/>
      <c r="E34" s="1"/>
      <c r="F34" s="1"/>
      <c r="G34" s="87" t="s">
        <v>56</v>
      </c>
      <c r="H34" s="87"/>
      <c r="I34" s="87"/>
      <c r="J34" s="1"/>
      <c r="K34" s="1"/>
    </row>
    <row r="35" spans="1:11" ht="21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21.75">
      <c r="A36" s="1"/>
      <c r="B36" s="1"/>
      <c r="C36" s="1"/>
      <c r="D36" s="1"/>
      <c r="E36" s="1"/>
      <c r="F36" s="1"/>
      <c r="G36" s="56"/>
      <c r="H36" s="56" t="s">
        <v>44</v>
      </c>
      <c r="I36" s="56"/>
      <c r="J36" s="1"/>
      <c r="K36" s="1"/>
    </row>
    <row r="37" spans="1:11" ht="21.75">
      <c r="A37" s="1"/>
      <c r="B37" s="1"/>
      <c r="C37" s="1"/>
      <c r="D37" s="1"/>
      <c r="E37" s="1"/>
      <c r="F37" s="1"/>
      <c r="G37" s="1"/>
      <c r="H37" s="56" t="s">
        <v>49</v>
      </c>
      <c r="I37" s="1"/>
      <c r="J37" s="1"/>
      <c r="K37" s="1"/>
    </row>
    <row r="38" spans="1:11" ht="27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</sheetData>
  <sheetProtection/>
  <mergeCells count="12">
    <mergeCell ref="D12:D13"/>
    <mergeCell ref="E12:G12"/>
    <mergeCell ref="B14:B23"/>
    <mergeCell ref="B27:B30"/>
    <mergeCell ref="G34:I34"/>
    <mergeCell ref="G5:J5"/>
    <mergeCell ref="F6:J6"/>
    <mergeCell ref="C9:J9"/>
    <mergeCell ref="B11:B13"/>
    <mergeCell ref="C11:C13"/>
    <mergeCell ref="D11:G11"/>
    <mergeCell ref="H11:J11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portrait" scale="83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3">
      <selection activeCell="O11" sqref="O11"/>
    </sheetView>
  </sheetViews>
  <sheetFormatPr defaultColWidth="9.00390625" defaultRowHeight="21.75"/>
  <cols>
    <col min="1" max="1" width="1.57421875" style="2" customWidth="1"/>
    <col min="2" max="2" width="13.00390625" style="2" customWidth="1"/>
    <col min="3" max="3" width="22.8515625" style="2" bestFit="1" customWidth="1"/>
    <col min="4" max="4" width="10.57421875" style="2" customWidth="1"/>
    <col min="5" max="5" width="10.7109375" style="2" customWidth="1"/>
    <col min="6" max="6" width="14.28125" style="2" customWidth="1"/>
    <col min="7" max="7" width="9.8515625" style="2" customWidth="1"/>
    <col min="8" max="8" width="10.421875" style="2" customWidth="1"/>
    <col min="9" max="9" width="14.421875" style="2" customWidth="1"/>
    <col min="10" max="10" width="12.57421875" style="2" customWidth="1"/>
    <col min="11" max="11" width="1.28515625" style="2" customWidth="1"/>
    <col min="12" max="16384" width="9.00390625" style="2" customWidth="1"/>
  </cols>
  <sheetData>
    <row r="1" spans="1:11" ht="21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1.75">
      <c r="A2" s="1"/>
      <c r="B2" s="1"/>
      <c r="C2" s="1"/>
      <c r="D2" s="3"/>
      <c r="E2" s="3"/>
      <c r="F2" s="3"/>
      <c r="G2" s="3"/>
      <c r="H2" s="3"/>
      <c r="I2" s="3"/>
      <c r="J2" s="54" t="s">
        <v>23</v>
      </c>
      <c r="K2" s="1"/>
    </row>
    <row r="3" spans="1:11" ht="21.75">
      <c r="A3" s="1"/>
      <c r="B3" s="1"/>
      <c r="C3" s="3"/>
      <c r="D3" s="3"/>
      <c r="E3" s="3"/>
      <c r="F3" s="3"/>
      <c r="G3" s="3"/>
      <c r="H3" s="3"/>
      <c r="I3" s="3"/>
      <c r="J3" s="3"/>
      <c r="K3" s="1"/>
    </row>
    <row r="4" spans="1:11" ht="21.75">
      <c r="A4" s="1"/>
      <c r="B4" s="1"/>
      <c r="C4" s="3"/>
      <c r="D4" s="3"/>
      <c r="E4" s="3"/>
      <c r="F4" s="3"/>
      <c r="G4" s="3"/>
      <c r="H4" s="3"/>
      <c r="I4" s="3"/>
      <c r="J4" s="3"/>
      <c r="K4" s="1"/>
    </row>
    <row r="5" spans="1:11" ht="21.75">
      <c r="A5" s="1"/>
      <c r="B5" s="52" t="s">
        <v>48</v>
      </c>
      <c r="C5" s="52"/>
      <c r="D5" s="1"/>
      <c r="E5" s="1"/>
      <c r="F5" s="1"/>
      <c r="G5" s="88" t="s">
        <v>40</v>
      </c>
      <c r="H5" s="88"/>
      <c r="I5" s="88"/>
      <c r="J5" s="88"/>
      <c r="K5" s="1"/>
    </row>
    <row r="6" spans="1:11" ht="21.75">
      <c r="A6" s="1"/>
      <c r="B6" s="1"/>
      <c r="C6" s="1"/>
      <c r="D6" s="1"/>
      <c r="E6" s="1"/>
      <c r="F6" s="89" t="s">
        <v>45</v>
      </c>
      <c r="G6" s="89"/>
      <c r="H6" s="89"/>
      <c r="I6" s="89"/>
      <c r="J6" s="89"/>
      <c r="K6" s="1"/>
    </row>
    <row r="7" spans="1:11" ht="21.75">
      <c r="A7" s="1"/>
      <c r="B7" s="55" t="s">
        <v>18</v>
      </c>
      <c r="C7" s="55"/>
      <c r="D7" s="55"/>
      <c r="E7" s="1"/>
      <c r="F7" s="1"/>
      <c r="G7" s="1"/>
      <c r="H7" s="1"/>
      <c r="I7" s="1"/>
      <c r="J7" s="1"/>
      <c r="K7" s="1"/>
    </row>
    <row r="8" spans="1:11" ht="21.75">
      <c r="A8" s="1"/>
      <c r="B8" s="1" t="s">
        <v>41</v>
      </c>
      <c r="C8" s="1"/>
      <c r="D8" s="1"/>
      <c r="E8" s="1"/>
      <c r="F8" s="1"/>
      <c r="G8" s="1"/>
      <c r="H8" s="1"/>
      <c r="I8" s="1"/>
      <c r="J8" s="1"/>
      <c r="K8" s="1"/>
    </row>
    <row r="9" spans="1:11" ht="26.25" customHeight="1">
      <c r="A9" s="1"/>
      <c r="B9" s="1"/>
      <c r="C9" s="89" t="s">
        <v>42</v>
      </c>
      <c r="D9" s="89"/>
      <c r="E9" s="89"/>
      <c r="F9" s="89"/>
      <c r="G9" s="89"/>
      <c r="H9" s="89"/>
      <c r="I9" s="89"/>
      <c r="J9" s="89"/>
      <c r="K9" s="1"/>
    </row>
    <row r="10" spans="1:11" ht="22.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21.75">
      <c r="A11" s="1"/>
      <c r="B11" s="90" t="s">
        <v>9</v>
      </c>
      <c r="C11" s="93" t="s">
        <v>0</v>
      </c>
      <c r="D11" s="96" t="s">
        <v>46</v>
      </c>
      <c r="E11" s="97"/>
      <c r="F11" s="97"/>
      <c r="G11" s="98"/>
      <c r="H11" s="108" t="s">
        <v>47</v>
      </c>
      <c r="I11" s="97"/>
      <c r="J11" s="98"/>
      <c r="K11" s="1"/>
    </row>
    <row r="12" spans="1:14" ht="21.75">
      <c r="A12" s="1"/>
      <c r="B12" s="91"/>
      <c r="C12" s="94"/>
      <c r="D12" s="102" t="s">
        <v>19</v>
      </c>
      <c r="E12" s="106" t="s">
        <v>20</v>
      </c>
      <c r="F12" s="106"/>
      <c r="G12" s="107"/>
      <c r="H12" s="11" t="s">
        <v>1</v>
      </c>
      <c r="I12" s="12" t="s">
        <v>2</v>
      </c>
      <c r="J12" s="13" t="s">
        <v>17</v>
      </c>
      <c r="K12" s="1"/>
      <c r="N12" s="5"/>
    </row>
    <row r="13" spans="1:11" ht="22.5" thickBot="1">
      <c r="A13" s="1"/>
      <c r="B13" s="92"/>
      <c r="C13" s="95"/>
      <c r="D13" s="103"/>
      <c r="E13" s="14" t="s">
        <v>3</v>
      </c>
      <c r="F13" s="14" t="s">
        <v>4</v>
      </c>
      <c r="G13" s="15" t="s">
        <v>5</v>
      </c>
      <c r="H13" s="16" t="s">
        <v>21</v>
      </c>
      <c r="I13" s="17" t="s">
        <v>22</v>
      </c>
      <c r="J13" s="18" t="s">
        <v>10</v>
      </c>
      <c r="K13" s="1"/>
    </row>
    <row r="14" spans="1:11" ht="21" customHeight="1">
      <c r="A14" s="1"/>
      <c r="B14" s="82" t="s">
        <v>11</v>
      </c>
      <c r="C14" s="19" t="s">
        <v>6</v>
      </c>
      <c r="D14" s="20">
        <v>0</v>
      </c>
      <c r="E14" s="20">
        <f>ROUNDUP(D14*2/10,0)</f>
        <v>0</v>
      </c>
      <c r="F14" s="20">
        <v>0</v>
      </c>
      <c r="G14" s="21">
        <f>E14-F14</f>
        <v>0</v>
      </c>
      <c r="H14" s="22">
        <v>0</v>
      </c>
      <c r="I14" s="20">
        <v>0</v>
      </c>
      <c r="J14" s="23">
        <f>IF(I14=0,"",(((I14*10)-H14)/(I14*10))*100)</f>
      </c>
      <c r="K14" s="1"/>
    </row>
    <row r="15" spans="1:11" ht="21.75" customHeight="1">
      <c r="A15" s="1"/>
      <c r="B15" s="83"/>
      <c r="C15" s="25" t="s">
        <v>7</v>
      </c>
      <c r="D15" s="26">
        <v>0</v>
      </c>
      <c r="E15" s="26">
        <f>ROUNDUP(D15*1.11/2,0)</f>
        <v>0</v>
      </c>
      <c r="F15" s="26">
        <v>0</v>
      </c>
      <c r="G15" s="27">
        <f>E15-F15</f>
        <v>0</v>
      </c>
      <c r="H15" s="28">
        <v>0</v>
      </c>
      <c r="I15" s="26">
        <v>0</v>
      </c>
      <c r="J15" s="29">
        <f>IF(I15=0,"",(((I15*2)-H15)/(I15*2))*100)</f>
      </c>
      <c r="K15" s="1"/>
    </row>
    <row r="16" spans="1:11" ht="21.75" customHeight="1">
      <c r="A16" s="1"/>
      <c r="B16" s="83"/>
      <c r="C16" s="25" t="s">
        <v>12</v>
      </c>
      <c r="D16" s="26">
        <v>8</v>
      </c>
      <c r="E16" s="26">
        <v>1</v>
      </c>
      <c r="F16" s="26">
        <v>1</v>
      </c>
      <c r="G16" s="27">
        <v>1</v>
      </c>
      <c r="H16" s="28">
        <v>16</v>
      </c>
      <c r="I16" s="26">
        <v>2</v>
      </c>
      <c r="J16" s="29">
        <f>IF(I16=0,"",(((I16*10)-H16)/(I16*10))*100)</f>
        <v>20</v>
      </c>
      <c r="K16" s="1"/>
    </row>
    <row r="17" spans="1:11" ht="21.75" customHeight="1">
      <c r="A17" s="1"/>
      <c r="B17" s="83"/>
      <c r="C17" s="25" t="s">
        <v>16</v>
      </c>
      <c r="D17" s="26">
        <v>16</v>
      </c>
      <c r="E17" s="26">
        <v>1</v>
      </c>
      <c r="F17" s="26">
        <v>2</v>
      </c>
      <c r="G17" s="27">
        <v>2</v>
      </c>
      <c r="H17" s="28">
        <v>23</v>
      </c>
      <c r="I17" s="26">
        <v>2</v>
      </c>
      <c r="J17" s="29">
        <f>IF(I17=0,"",(((I17*20)-H17)/(I17*20))*100)</f>
        <v>42.5</v>
      </c>
      <c r="K17" s="1"/>
    </row>
    <row r="18" spans="1:11" ht="21.75" customHeight="1">
      <c r="A18" s="1"/>
      <c r="B18" s="83"/>
      <c r="C18" s="25" t="s">
        <v>28</v>
      </c>
      <c r="D18" s="26">
        <v>0</v>
      </c>
      <c r="E18" s="26">
        <f>ROUNDUP(D18*1.01,0)</f>
        <v>0</v>
      </c>
      <c r="F18" s="26">
        <v>0</v>
      </c>
      <c r="G18" s="27">
        <f>E18-F18</f>
        <v>0</v>
      </c>
      <c r="H18" s="28">
        <v>0</v>
      </c>
      <c r="I18" s="26">
        <v>0</v>
      </c>
      <c r="J18" s="29">
        <f>IF(I18=0,"",(((I18)-H18)/(I18))*100)</f>
      </c>
      <c r="K18" s="1"/>
    </row>
    <row r="19" spans="1:11" ht="21.75" customHeight="1">
      <c r="A19" s="1"/>
      <c r="B19" s="83"/>
      <c r="C19" s="25" t="s">
        <v>30</v>
      </c>
      <c r="D19" s="26">
        <v>2</v>
      </c>
      <c r="E19" s="26">
        <f>ROUNDUP(D19*1.33/10,0)</f>
        <v>1</v>
      </c>
      <c r="F19" s="26">
        <v>0</v>
      </c>
      <c r="G19" s="27">
        <v>1</v>
      </c>
      <c r="H19" s="28">
        <v>9</v>
      </c>
      <c r="I19" s="26">
        <v>1</v>
      </c>
      <c r="J19" s="29">
        <f>IF(I19=0,"",(((I19*10)-H19)/(I19*10))*100)</f>
        <v>10</v>
      </c>
      <c r="K19" s="1"/>
    </row>
    <row r="20" spans="1:11" ht="21.75" customHeight="1">
      <c r="A20" s="1"/>
      <c r="B20" s="83"/>
      <c r="C20" s="25" t="s">
        <v>24</v>
      </c>
      <c r="D20" s="26">
        <v>10</v>
      </c>
      <c r="E20" s="26">
        <v>10</v>
      </c>
      <c r="F20" s="26">
        <v>11</v>
      </c>
      <c r="G20" s="27">
        <v>10</v>
      </c>
      <c r="H20" s="28">
        <v>10</v>
      </c>
      <c r="I20" s="26">
        <v>10</v>
      </c>
      <c r="J20" s="29">
        <f>IF(I20=0,"",(((I20)-H20)/(I20))*100)</f>
        <v>0</v>
      </c>
      <c r="K20" s="1"/>
    </row>
    <row r="21" spans="1:11" ht="21.75" customHeight="1">
      <c r="A21" s="1"/>
      <c r="B21" s="83"/>
      <c r="C21" s="25" t="s">
        <v>25</v>
      </c>
      <c r="D21" s="26">
        <v>5</v>
      </c>
      <c r="E21" s="26">
        <f>ROUNDUP(D21*1.33/10,0)</f>
        <v>1</v>
      </c>
      <c r="F21" s="26">
        <v>1</v>
      </c>
      <c r="G21" s="27">
        <v>1</v>
      </c>
      <c r="H21" s="28">
        <v>7</v>
      </c>
      <c r="I21" s="26">
        <v>1</v>
      </c>
      <c r="J21" s="29">
        <f>IF(I21=0,"",(((I21*10)-H21)/(I21*10))*100)</f>
        <v>30</v>
      </c>
      <c r="K21" s="1"/>
    </row>
    <row r="22" spans="1:11" ht="21.75" customHeight="1">
      <c r="A22" s="1"/>
      <c r="B22" s="83"/>
      <c r="C22" s="25" t="s">
        <v>26</v>
      </c>
      <c r="D22" s="26">
        <v>0</v>
      </c>
      <c r="E22" s="30">
        <v>0</v>
      </c>
      <c r="F22" s="26">
        <v>0</v>
      </c>
      <c r="G22" s="27">
        <v>0</v>
      </c>
      <c r="H22" s="28">
        <v>0</v>
      </c>
      <c r="I22" s="26">
        <v>0</v>
      </c>
      <c r="J22" s="29">
        <f>IF(I22=0,"",(((I22*10)-H22)/(I22*10))*100)</f>
      </c>
      <c r="K22" s="1"/>
    </row>
    <row r="23" spans="1:11" ht="21.75" customHeight="1">
      <c r="A23" s="1"/>
      <c r="B23" s="83"/>
      <c r="C23" s="32" t="s">
        <v>29</v>
      </c>
      <c r="D23" s="26">
        <v>11</v>
      </c>
      <c r="E23" s="26">
        <v>3</v>
      </c>
      <c r="F23" s="26">
        <v>13</v>
      </c>
      <c r="G23" s="27">
        <v>0</v>
      </c>
      <c r="H23" s="28">
        <v>12</v>
      </c>
      <c r="I23" s="26">
        <v>3</v>
      </c>
      <c r="J23" s="31">
        <f>IF(I23=0,"",(((I23*2)-H23)/(I23*2))*100)</f>
        <v>-100</v>
      </c>
      <c r="K23" s="1"/>
    </row>
    <row r="24" spans="1:11" ht="21.75" customHeight="1">
      <c r="A24" s="1"/>
      <c r="B24" s="24"/>
      <c r="C24" s="32" t="s">
        <v>31</v>
      </c>
      <c r="D24" s="26">
        <v>0</v>
      </c>
      <c r="E24" s="26">
        <f>ROUNDUP(D24*1.25/4,0)</f>
        <v>0</v>
      </c>
      <c r="F24" s="26">
        <v>0</v>
      </c>
      <c r="G24" s="27">
        <f aca="true" t="shared" si="0" ref="G24:G32">E24-F24</f>
        <v>0</v>
      </c>
      <c r="H24" s="28">
        <v>0</v>
      </c>
      <c r="I24" s="26">
        <v>0</v>
      </c>
      <c r="J24" s="29">
        <f>IF(I24=0,"",(((I24*4)-H24)/(I24*4))*100)</f>
      </c>
      <c r="K24" s="1"/>
    </row>
    <row r="25" spans="1:11" ht="21.75" customHeight="1" thickBot="1">
      <c r="A25" s="1"/>
      <c r="B25" s="24"/>
      <c r="C25" s="32" t="s">
        <v>32</v>
      </c>
      <c r="D25" s="26">
        <v>0</v>
      </c>
      <c r="E25" s="26">
        <f>ROUNDUP(D25*1.01,0)</f>
        <v>0</v>
      </c>
      <c r="F25" s="26">
        <v>0</v>
      </c>
      <c r="G25" s="27">
        <f t="shared" si="0"/>
        <v>0</v>
      </c>
      <c r="H25" s="28">
        <v>0</v>
      </c>
      <c r="I25" s="26">
        <v>0</v>
      </c>
      <c r="J25" s="29">
        <f>IF(I25=0,"",(((I25)-H25)/(I25))*100)</f>
      </c>
      <c r="K25" s="1"/>
    </row>
    <row r="26" spans="1:11" ht="22.5" thickBot="1">
      <c r="A26" s="1"/>
      <c r="B26" s="33" t="s">
        <v>13</v>
      </c>
      <c r="C26" s="34" t="s">
        <v>33</v>
      </c>
      <c r="D26" s="35">
        <v>2</v>
      </c>
      <c r="E26" s="36">
        <v>2</v>
      </c>
      <c r="F26" s="36">
        <v>2</v>
      </c>
      <c r="G26" s="37">
        <v>0</v>
      </c>
      <c r="H26" s="38">
        <v>3</v>
      </c>
      <c r="I26" s="36">
        <v>2</v>
      </c>
      <c r="J26" s="39">
        <f>IF(I26=0,"",(((I26*10)-H26)/(I26*10))*100)</f>
        <v>85</v>
      </c>
      <c r="K26" s="1"/>
    </row>
    <row r="27" spans="1:11" ht="21.75">
      <c r="A27" s="1"/>
      <c r="B27" s="84" t="s">
        <v>14</v>
      </c>
      <c r="C27" s="40" t="s">
        <v>34</v>
      </c>
      <c r="D27" s="20">
        <v>0</v>
      </c>
      <c r="E27" s="20">
        <f>ROUNDUP(D27*1.11/10,0)</f>
        <v>0</v>
      </c>
      <c r="F27" s="26">
        <v>0</v>
      </c>
      <c r="G27" s="21">
        <f t="shared" si="0"/>
        <v>0</v>
      </c>
      <c r="H27" s="22">
        <v>0</v>
      </c>
      <c r="I27" s="20">
        <v>0</v>
      </c>
      <c r="J27" s="23">
        <f>IF(I27=0,"",(((I27*10)-H27)/(I27*10))*100)</f>
      </c>
      <c r="K27" s="1"/>
    </row>
    <row r="28" spans="1:11" ht="21.75">
      <c r="A28" s="1"/>
      <c r="B28" s="85"/>
      <c r="C28" s="40" t="s">
        <v>35</v>
      </c>
      <c r="D28" s="41">
        <v>0</v>
      </c>
      <c r="E28" s="26">
        <f>ROUNDUP(D28*1.11/10,0)</f>
        <v>0</v>
      </c>
      <c r="F28" s="26">
        <v>0</v>
      </c>
      <c r="G28" s="27">
        <f t="shared" si="0"/>
        <v>0</v>
      </c>
      <c r="H28" s="28">
        <v>0</v>
      </c>
      <c r="I28" s="26">
        <v>0</v>
      </c>
      <c r="J28" s="29">
        <f>IF(I28=0,"",(((I28*10)-H28)/(I28*10))*100)</f>
      </c>
      <c r="K28" s="1"/>
    </row>
    <row r="29" spans="1:11" ht="21.75">
      <c r="A29" s="1"/>
      <c r="B29" s="85"/>
      <c r="C29" s="42" t="s">
        <v>36</v>
      </c>
      <c r="D29" s="26">
        <v>0</v>
      </c>
      <c r="E29" s="26">
        <f>ROUNDUP(D29*1.11/20,0)</f>
        <v>0</v>
      </c>
      <c r="F29" s="26">
        <v>0</v>
      </c>
      <c r="G29" s="27">
        <f t="shared" si="0"/>
        <v>0</v>
      </c>
      <c r="H29" s="28">
        <v>0</v>
      </c>
      <c r="I29" s="26">
        <v>0</v>
      </c>
      <c r="J29" s="29">
        <f>IF(I29=0,"",(((I29*20)-H29)/(I29*20))*100)</f>
      </c>
      <c r="K29" s="1"/>
    </row>
    <row r="30" spans="1:11" ht="22.5" thickBot="1">
      <c r="A30" s="1"/>
      <c r="B30" s="86"/>
      <c r="C30" s="43" t="s">
        <v>27</v>
      </c>
      <c r="D30" s="44">
        <v>0</v>
      </c>
      <c r="E30" s="45">
        <f>ROUNDUP(D30*1.11/10,0)</f>
        <v>0</v>
      </c>
      <c r="F30" s="45">
        <v>0</v>
      </c>
      <c r="G30" s="46">
        <f t="shared" si="0"/>
        <v>0</v>
      </c>
      <c r="H30" s="47">
        <v>0</v>
      </c>
      <c r="I30" s="45">
        <v>0</v>
      </c>
      <c r="J30" s="48">
        <f>IF(I30=0,"",(((I30*10)-H30)/(I30*10))*100)</f>
      </c>
      <c r="K30" s="1"/>
    </row>
    <row r="31" spans="1:11" ht="22.5" thickBot="1">
      <c r="A31" s="1"/>
      <c r="B31" s="49" t="s">
        <v>37</v>
      </c>
      <c r="C31" s="50" t="s">
        <v>39</v>
      </c>
      <c r="D31" s="38">
        <v>0</v>
      </c>
      <c r="E31" s="36">
        <f>ROUNDUP(D31*1.01,0)</f>
        <v>0</v>
      </c>
      <c r="F31" s="36">
        <v>0</v>
      </c>
      <c r="G31" s="37">
        <f t="shared" si="0"/>
        <v>0</v>
      </c>
      <c r="H31" s="38">
        <v>0</v>
      </c>
      <c r="I31" s="36">
        <v>0</v>
      </c>
      <c r="J31" s="39">
        <f>IF(I31=0,"",(((I31)-H31)/(I31))*100)</f>
      </c>
      <c r="K31" s="1"/>
    </row>
    <row r="32" spans="1:11" s="6" customFormat="1" ht="22.5" thickBot="1">
      <c r="A32" s="55"/>
      <c r="B32" s="49" t="s">
        <v>15</v>
      </c>
      <c r="C32" s="51" t="s">
        <v>38</v>
      </c>
      <c r="D32" s="36">
        <v>0</v>
      </c>
      <c r="E32" s="36">
        <f>ROUNDUP(D32*1.11/10,0)</f>
        <v>0</v>
      </c>
      <c r="F32" s="36">
        <v>0</v>
      </c>
      <c r="G32" s="37">
        <f t="shared" si="0"/>
        <v>0</v>
      </c>
      <c r="H32" s="38">
        <v>0</v>
      </c>
      <c r="I32" s="36">
        <v>0</v>
      </c>
      <c r="J32" s="39">
        <f>IF(I32=0,"",(((I32*10)-H32)/(I32*10))*100)</f>
      </c>
      <c r="K32" s="55"/>
    </row>
    <row r="33" spans="1:11" ht="21.75">
      <c r="A33" s="1"/>
      <c r="B33" s="7"/>
      <c r="C33" s="8"/>
      <c r="D33" s="1"/>
      <c r="E33" s="1"/>
      <c r="F33" s="1"/>
      <c r="G33" s="1"/>
      <c r="H33" s="1"/>
      <c r="I33" s="1"/>
      <c r="J33" s="1"/>
      <c r="K33" s="1"/>
    </row>
    <row r="34" spans="1:11" ht="21.75">
      <c r="A34" s="1"/>
      <c r="B34" s="1"/>
      <c r="C34" s="1"/>
      <c r="D34" s="1"/>
      <c r="E34" s="1"/>
      <c r="F34" s="1"/>
      <c r="G34" s="87" t="s">
        <v>8</v>
      </c>
      <c r="H34" s="87"/>
      <c r="I34" s="87"/>
      <c r="J34" s="1"/>
      <c r="K34" s="1"/>
    </row>
    <row r="35" spans="1:11" ht="21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21.75">
      <c r="A36" s="1"/>
      <c r="B36" s="1"/>
      <c r="C36" s="1"/>
      <c r="D36" s="1"/>
      <c r="E36" s="1"/>
      <c r="F36" s="1"/>
      <c r="G36" s="1"/>
      <c r="H36" s="53" t="s">
        <v>44</v>
      </c>
      <c r="I36" s="1"/>
      <c r="J36" s="1"/>
      <c r="K36" s="1"/>
    </row>
    <row r="37" spans="1:11" ht="21.75">
      <c r="A37" s="1"/>
      <c r="B37" s="1"/>
      <c r="C37" s="1"/>
      <c r="D37" s="1"/>
      <c r="E37" s="1"/>
      <c r="F37" s="1"/>
      <c r="G37" s="1"/>
      <c r="H37" s="53" t="s">
        <v>43</v>
      </c>
      <c r="I37" s="1"/>
      <c r="J37" s="1"/>
      <c r="K37" s="1"/>
    </row>
    <row r="38" spans="1:11" ht="27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</sheetData>
  <sheetProtection/>
  <mergeCells count="12">
    <mergeCell ref="D11:G11"/>
    <mergeCell ref="H11:J11"/>
    <mergeCell ref="D12:D13"/>
    <mergeCell ref="E12:G12"/>
    <mergeCell ref="B14:B23"/>
    <mergeCell ref="B27:B30"/>
    <mergeCell ref="G34:I34"/>
    <mergeCell ref="G5:J5"/>
    <mergeCell ref="F6:J6"/>
    <mergeCell ref="C9:J9"/>
    <mergeCell ref="B11:B13"/>
    <mergeCell ref="C11:C1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8"/>
  <sheetViews>
    <sheetView zoomScalePageLayoutView="0" workbookViewId="0" topLeftCell="A19">
      <selection activeCell="A1" sqref="A1:IV16384"/>
    </sheetView>
  </sheetViews>
  <sheetFormatPr defaultColWidth="9.00390625" defaultRowHeight="21.75"/>
  <cols>
    <col min="1" max="1" width="1.57421875" style="2" customWidth="1"/>
    <col min="2" max="2" width="13.00390625" style="2" customWidth="1"/>
    <col min="3" max="3" width="22.8515625" style="2" bestFit="1" customWidth="1"/>
    <col min="4" max="4" width="10.57421875" style="2" customWidth="1"/>
    <col min="5" max="5" width="10.7109375" style="2" customWidth="1"/>
    <col min="6" max="6" width="12.28125" style="2" customWidth="1"/>
    <col min="7" max="7" width="12.7109375" style="2" customWidth="1"/>
    <col min="8" max="8" width="10.421875" style="2" customWidth="1"/>
    <col min="9" max="9" width="14.421875" style="2" customWidth="1"/>
    <col min="10" max="10" width="12.57421875" style="2" customWidth="1"/>
    <col min="11" max="11" width="1.28515625" style="2" customWidth="1"/>
    <col min="12" max="14" width="9.00390625" style="2" customWidth="1"/>
    <col min="15" max="15" width="9.421875" style="2" bestFit="1" customWidth="1"/>
    <col min="16" max="19" width="9.00390625" style="2" customWidth="1"/>
    <col min="20" max="25" width="9.00390625" style="75" customWidth="1"/>
    <col min="26" max="16384" width="9.00390625" style="2" customWidth="1"/>
  </cols>
  <sheetData>
    <row r="1" spans="1:11" ht="21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1.75">
      <c r="A2" s="1"/>
      <c r="B2" s="1"/>
      <c r="C2" s="1"/>
      <c r="D2" s="3"/>
      <c r="E2" s="3"/>
      <c r="F2" s="3"/>
      <c r="G2" s="3"/>
      <c r="H2" s="3"/>
      <c r="I2" s="3"/>
      <c r="J2" s="67" t="s">
        <v>23</v>
      </c>
      <c r="K2" s="1"/>
    </row>
    <row r="3" spans="1:11" ht="21.75">
      <c r="A3" s="1"/>
      <c r="B3" s="1"/>
      <c r="C3" s="3"/>
      <c r="D3" s="3"/>
      <c r="E3" s="3"/>
      <c r="F3" s="3"/>
      <c r="G3" s="3"/>
      <c r="H3" s="3"/>
      <c r="I3" s="3"/>
      <c r="J3" s="3"/>
      <c r="K3" s="1"/>
    </row>
    <row r="4" spans="1:11" ht="21.75">
      <c r="A4" s="1"/>
      <c r="B4" s="1"/>
      <c r="C4" s="3"/>
      <c r="D4" s="3"/>
      <c r="E4" s="3"/>
      <c r="F4" s="3"/>
      <c r="G4" s="3"/>
      <c r="H4" s="3"/>
      <c r="I4" s="3"/>
      <c r="J4" s="3"/>
      <c r="K4" s="1"/>
    </row>
    <row r="5" spans="1:11" ht="21.75">
      <c r="A5" s="1"/>
      <c r="B5" s="52" t="s">
        <v>58</v>
      </c>
      <c r="C5" s="52"/>
      <c r="D5" s="1"/>
      <c r="E5" s="1"/>
      <c r="F5" s="1"/>
      <c r="G5" s="88" t="s">
        <v>40</v>
      </c>
      <c r="H5" s="88"/>
      <c r="I5" s="88"/>
      <c r="J5" s="88"/>
      <c r="K5" s="1"/>
    </row>
    <row r="6" spans="1:11" ht="21.75">
      <c r="A6" s="1"/>
      <c r="B6" s="1"/>
      <c r="C6" s="1"/>
      <c r="D6" s="1"/>
      <c r="E6" s="1"/>
      <c r="F6" s="89" t="s">
        <v>57</v>
      </c>
      <c r="G6" s="89"/>
      <c r="H6" s="89"/>
      <c r="I6" s="89"/>
      <c r="J6" s="89"/>
      <c r="K6" s="1"/>
    </row>
    <row r="7" spans="1:11" ht="21.75">
      <c r="A7" s="1"/>
      <c r="B7" s="68" t="s">
        <v>18</v>
      </c>
      <c r="C7" s="68"/>
      <c r="D7" s="68"/>
      <c r="E7" s="1"/>
      <c r="F7" s="1"/>
      <c r="G7" s="1"/>
      <c r="H7" s="1"/>
      <c r="I7" s="1"/>
      <c r="J7" s="1"/>
      <c r="K7" s="1"/>
    </row>
    <row r="8" spans="1:11" ht="21.75">
      <c r="A8" s="1"/>
      <c r="B8" s="1" t="s">
        <v>41</v>
      </c>
      <c r="C8" s="1"/>
      <c r="D8" s="1"/>
      <c r="E8" s="1"/>
      <c r="F8" s="1"/>
      <c r="G8" s="1"/>
      <c r="H8" s="1"/>
      <c r="I8" s="1"/>
      <c r="J8" s="1"/>
      <c r="K8" s="1"/>
    </row>
    <row r="9" spans="1:11" ht="26.25" customHeight="1">
      <c r="A9" s="1"/>
      <c r="B9" s="1"/>
      <c r="C9" s="89" t="s">
        <v>42</v>
      </c>
      <c r="D9" s="89"/>
      <c r="E9" s="89"/>
      <c r="F9" s="89"/>
      <c r="G9" s="89"/>
      <c r="H9" s="89"/>
      <c r="I9" s="89"/>
      <c r="J9" s="89"/>
      <c r="K9" s="1"/>
    </row>
    <row r="10" spans="1:11" ht="22.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25" ht="21.75">
      <c r="A11" s="1"/>
      <c r="B11" s="90" t="s">
        <v>9</v>
      </c>
      <c r="C11" s="93" t="s">
        <v>0</v>
      </c>
      <c r="D11" s="96" t="s">
        <v>59</v>
      </c>
      <c r="E11" s="97"/>
      <c r="F11" s="97"/>
      <c r="G11" s="98"/>
      <c r="H11" s="99" t="s">
        <v>60</v>
      </c>
      <c r="I11" s="100"/>
      <c r="J11" s="101"/>
      <c r="K11" s="1"/>
      <c r="M11" s="69">
        <v>22890</v>
      </c>
      <c r="N11" s="69"/>
      <c r="O11" s="69"/>
      <c r="P11" s="69"/>
      <c r="Q11" s="69"/>
      <c r="R11" s="69"/>
      <c r="S11" s="72"/>
      <c r="T11" s="76"/>
      <c r="U11" s="76"/>
      <c r="V11" s="76"/>
      <c r="W11" s="76"/>
      <c r="X11" s="76"/>
      <c r="Y11" s="76"/>
    </row>
    <row r="12" spans="1:19" ht="21.75">
      <c r="A12" s="1"/>
      <c r="B12" s="91"/>
      <c r="C12" s="94"/>
      <c r="D12" s="102" t="s">
        <v>19</v>
      </c>
      <c r="E12" s="104" t="s">
        <v>52</v>
      </c>
      <c r="F12" s="104"/>
      <c r="G12" s="105"/>
      <c r="H12" s="57" t="s">
        <v>1</v>
      </c>
      <c r="I12" s="58" t="s">
        <v>2</v>
      </c>
      <c r="J12" s="59" t="s">
        <v>17</v>
      </c>
      <c r="K12" s="1"/>
      <c r="M12" s="70" t="s">
        <v>62</v>
      </c>
      <c r="N12" s="71" t="s">
        <v>61</v>
      </c>
      <c r="O12" s="71" t="s">
        <v>65</v>
      </c>
      <c r="P12" s="70" t="s">
        <v>63</v>
      </c>
      <c r="Q12" s="71" t="s">
        <v>61</v>
      </c>
      <c r="R12" s="70" t="s">
        <v>64</v>
      </c>
      <c r="S12" s="73" t="s">
        <v>61</v>
      </c>
    </row>
    <row r="13" spans="1:19" ht="22.5" thickBot="1">
      <c r="A13" s="1"/>
      <c r="B13" s="92"/>
      <c r="C13" s="95"/>
      <c r="D13" s="103"/>
      <c r="E13" s="60" t="s">
        <v>3</v>
      </c>
      <c r="F13" s="60" t="s">
        <v>4</v>
      </c>
      <c r="G13" s="61" t="s">
        <v>5</v>
      </c>
      <c r="H13" s="62" t="s">
        <v>53</v>
      </c>
      <c r="I13" s="63" t="s">
        <v>54</v>
      </c>
      <c r="J13" s="64" t="s">
        <v>10</v>
      </c>
      <c r="K13" s="1"/>
      <c r="M13" s="70"/>
      <c r="N13" s="70"/>
      <c r="O13" s="70"/>
      <c r="P13" s="70"/>
      <c r="Q13" s="70"/>
      <c r="R13" s="70"/>
      <c r="S13" s="74"/>
    </row>
    <row r="14" spans="1:19" ht="21" customHeight="1">
      <c r="A14" s="1"/>
      <c r="B14" s="82" t="s">
        <v>11</v>
      </c>
      <c r="C14" s="19" t="s">
        <v>6</v>
      </c>
      <c r="D14" s="20">
        <v>0</v>
      </c>
      <c r="E14" s="20">
        <f>ROUNDUP(D14*2/10,0)</f>
        <v>0</v>
      </c>
      <c r="F14" s="20">
        <v>0</v>
      </c>
      <c r="G14" s="21">
        <f>E14-F14</f>
        <v>0</v>
      </c>
      <c r="H14" s="22">
        <v>0</v>
      </c>
      <c r="I14" s="20">
        <v>0</v>
      </c>
      <c r="J14" s="23">
        <f>IF(I14=0,"",(((I14*10)-H14)/(I14*10))*100)</f>
      </c>
      <c r="K14" s="1"/>
      <c r="M14" s="70"/>
      <c r="N14" s="70"/>
      <c r="O14" s="70"/>
      <c r="P14" s="70"/>
      <c r="Q14" s="70"/>
      <c r="R14" s="70"/>
      <c r="S14" s="74"/>
    </row>
    <row r="15" spans="1:19" ht="21.75" customHeight="1">
      <c r="A15" s="1"/>
      <c r="B15" s="83"/>
      <c r="C15" s="25" t="s">
        <v>7</v>
      </c>
      <c r="D15" s="26">
        <v>0</v>
      </c>
      <c r="E15" s="26">
        <v>0</v>
      </c>
      <c r="F15" s="26">
        <v>0</v>
      </c>
      <c r="G15" s="27">
        <f>E15-F15</f>
        <v>0</v>
      </c>
      <c r="H15" s="28">
        <v>0</v>
      </c>
      <c r="I15" s="26">
        <v>0</v>
      </c>
      <c r="J15" s="29">
        <f>IF(I15=0,"",(((I15*2)-H15)/(I15*2))*100)</f>
      </c>
      <c r="K15" s="1"/>
      <c r="M15" s="70"/>
      <c r="N15" s="70"/>
      <c r="O15" s="70"/>
      <c r="P15" s="70"/>
      <c r="Q15" s="70"/>
      <c r="R15" s="70"/>
      <c r="S15" s="74"/>
    </row>
    <row r="16" spans="1:19" ht="21.75" customHeight="1">
      <c r="A16" s="1"/>
      <c r="B16" s="83"/>
      <c r="C16" s="25" t="s">
        <v>12</v>
      </c>
      <c r="D16" s="26">
        <v>6</v>
      </c>
      <c r="E16" s="26">
        <v>3</v>
      </c>
      <c r="F16" s="26">
        <v>1</v>
      </c>
      <c r="G16" s="27">
        <v>4</v>
      </c>
      <c r="H16" s="28">
        <v>11</v>
      </c>
      <c r="I16" s="26">
        <v>2</v>
      </c>
      <c r="J16" s="29">
        <f>IF(I16=0,"",(((I16*10)-H16)/(I16*10))*100)</f>
        <v>45</v>
      </c>
      <c r="K16" s="1"/>
      <c r="M16" s="70">
        <v>1</v>
      </c>
      <c r="N16" s="70"/>
      <c r="O16" s="69">
        <v>44075</v>
      </c>
      <c r="P16" s="70"/>
      <c r="Q16" s="70"/>
      <c r="R16" s="70"/>
      <c r="S16" s="74"/>
    </row>
    <row r="17" spans="1:19" ht="21.75" customHeight="1">
      <c r="A17" s="1"/>
      <c r="B17" s="83"/>
      <c r="C17" s="25" t="s">
        <v>16</v>
      </c>
      <c r="D17" s="26">
        <v>41</v>
      </c>
      <c r="E17" s="26">
        <v>2</v>
      </c>
      <c r="F17" s="26">
        <v>3</v>
      </c>
      <c r="G17" s="27">
        <v>3</v>
      </c>
      <c r="H17" s="28">
        <v>19</v>
      </c>
      <c r="I17" s="26">
        <v>1</v>
      </c>
      <c r="J17" s="29">
        <f>IF(I17=0,"",(((I17*20)-H17)/(I17*20))*100)</f>
        <v>5</v>
      </c>
      <c r="K17" s="1"/>
      <c r="M17" s="70">
        <v>3</v>
      </c>
      <c r="N17" s="70"/>
      <c r="O17" s="69">
        <v>44105</v>
      </c>
      <c r="P17" s="70"/>
      <c r="Q17" s="70"/>
      <c r="R17" s="70"/>
      <c r="S17" s="74"/>
    </row>
    <row r="18" spans="1:19" ht="21.75" customHeight="1">
      <c r="A18" s="1"/>
      <c r="B18" s="83"/>
      <c r="C18" s="25" t="s">
        <v>51</v>
      </c>
      <c r="D18" s="26">
        <v>0</v>
      </c>
      <c r="E18" s="26">
        <f>ROUNDUP(D18*1.01,0)</f>
        <v>0</v>
      </c>
      <c r="F18" s="26">
        <v>0</v>
      </c>
      <c r="G18" s="27">
        <f>E18-F18</f>
        <v>0</v>
      </c>
      <c r="H18" s="28"/>
      <c r="I18" s="26">
        <v>0</v>
      </c>
      <c r="J18" s="29">
        <f>IF(I18=0,"",(((I18*20)-H18)/(I18*20))*100)</f>
      </c>
      <c r="K18" s="1"/>
      <c r="M18" s="70"/>
      <c r="N18" s="70"/>
      <c r="O18" s="70"/>
      <c r="P18" s="70"/>
      <c r="Q18" s="70"/>
      <c r="R18" s="70"/>
      <c r="S18" s="74"/>
    </row>
    <row r="19" spans="1:19" ht="21.75" customHeight="1">
      <c r="A19" s="1"/>
      <c r="B19" s="83"/>
      <c r="C19" s="25" t="s">
        <v>50</v>
      </c>
      <c r="D19" s="26">
        <v>6</v>
      </c>
      <c r="E19" s="26">
        <v>6</v>
      </c>
      <c r="F19" s="26">
        <v>7</v>
      </c>
      <c r="G19" s="27">
        <v>10</v>
      </c>
      <c r="H19" s="28">
        <v>2</v>
      </c>
      <c r="I19" s="26">
        <v>2</v>
      </c>
      <c r="J19" s="29">
        <f>IF(I19=0,"",(((I19*1)-H19)/(I19*1))*100)</f>
        <v>0</v>
      </c>
      <c r="K19" s="1"/>
      <c r="M19" s="70">
        <v>7</v>
      </c>
      <c r="N19" s="70"/>
      <c r="O19" s="69">
        <v>44013</v>
      </c>
      <c r="P19" s="70"/>
      <c r="Q19" s="70"/>
      <c r="R19" s="70"/>
      <c r="S19" s="74"/>
    </row>
    <row r="20" spans="1:19" ht="21.75" customHeight="1">
      <c r="A20" s="1"/>
      <c r="B20" s="83"/>
      <c r="C20" s="25" t="s">
        <v>24</v>
      </c>
      <c r="D20" s="26">
        <v>11</v>
      </c>
      <c r="E20" s="26">
        <v>11</v>
      </c>
      <c r="F20" s="26">
        <v>9</v>
      </c>
      <c r="G20" s="27">
        <v>10</v>
      </c>
      <c r="H20" s="28">
        <v>8</v>
      </c>
      <c r="I20" s="26">
        <v>8</v>
      </c>
      <c r="J20" s="29">
        <f>IF(I20=0,"",(((I20)-H20)/(I20))*100)</f>
        <v>0</v>
      </c>
      <c r="K20" s="1"/>
      <c r="M20" s="70">
        <v>9</v>
      </c>
      <c r="N20" s="70"/>
      <c r="O20" s="69">
        <v>44166</v>
      </c>
      <c r="P20" s="70"/>
      <c r="Q20" s="70"/>
      <c r="R20" s="70"/>
      <c r="S20" s="74"/>
    </row>
    <row r="21" spans="1:19" ht="21.75" customHeight="1">
      <c r="A21" s="1"/>
      <c r="B21" s="83"/>
      <c r="C21" s="25" t="s">
        <v>25</v>
      </c>
      <c r="D21" s="26">
        <v>5</v>
      </c>
      <c r="E21" s="26">
        <v>1</v>
      </c>
      <c r="F21" s="26">
        <v>2</v>
      </c>
      <c r="G21" s="27">
        <v>3</v>
      </c>
      <c r="H21" s="28">
        <v>8</v>
      </c>
      <c r="I21" s="26">
        <v>1</v>
      </c>
      <c r="J21" s="29">
        <f>IF(I21=0,"",(((I21*10)-H21)/(I21*10))*100)</f>
        <v>20</v>
      </c>
      <c r="K21" s="1"/>
      <c r="M21" s="70">
        <v>2</v>
      </c>
      <c r="N21" s="70"/>
      <c r="O21" s="78">
        <v>44012</v>
      </c>
      <c r="P21" s="70"/>
      <c r="Q21" s="70"/>
      <c r="R21" s="70"/>
      <c r="S21" s="74"/>
    </row>
    <row r="22" spans="1:19" ht="21.75" customHeight="1">
      <c r="A22" s="1"/>
      <c r="B22" s="83"/>
      <c r="C22" s="25" t="s">
        <v>26</v>
      </c>
      <c r="D22" s="26">
        <v>0</v>
      </c>
      <c r="E22" s="30">
        <v>0</v>
      </c>
      <c r="F22" s="26">
        <v>0</v>
      </c>
      <c r="G22" s="27">
        <v>0</v>
      </c>
      <c r="H22" s="28">
        <v>0</v>
      </c>
      <c r="I22" s="26">
        <v>0</v>
      </c>
      <c r="J22" s="29">
        <f>IF(I22=0,"",(((I22*10)-H22)/(I22*10))*100)</f>
      </c>
      <c r="K22" s="1"/>
      <c r="M22" s="70"/>
      <c r="N22" s="70"/>
      <c r="O22" s="70"/>
      <c r="P22" s="70"/>
      <c r="Q22" s="70"/>
      <c r="R22" s="70"/>
      <c r="S22" s="74"/>
    </row>
    <row r="23" spans="1:19" ht="21.75" customHeight="1">
      <c r="A23" s="1"/>
      <c r="B23" s="83"/>
      <c r="C23" s="32" t="s">
        <v>29</v>
      </c>
      <c r="D23" s="26">
        <v>7</v>
      </c>
      <c r="E23" s="26">
        <v>7</v>
      </c>
      <c r="F23" s="26">
        <v>20</v>
      </c>
      <c r="G23" s="27">
        <v>5</v>
      </c>
      <c r="H23" s="28">
        <v>3</v>
      </c>
      <c r="I23" s="26">
        <v>3</v>
      </c>
      <c r="J23" s="31">
        <f>IF(I23=0,"",(((I23*1)-H23)/(I23*1))*100)</f>
        <v>0</v>
      </c>
      <c r="K23" s="1"/>
      <c r="M23" s="70">
        <v>20</v>
      </c>
      <c r="N23" s="70"/>
      <c r="O23" s="69">
        <v>44136</v>
      </c>
      <c r="P23" s="70"/>
      <c r="Q23" s="70"/>
      <c r="R23" s="70"/>
      <c r="S23" s="74"/>
    </row>
    <row r="24" spans="1:19" ht="21.75" customHeight="1">
      <c r="A24" s="1"/>
      <c r="B24" s="24"/>
      <c r="C24" s="32" t="s">
        <v>31</v>
      </c>
      <c r="D24" s="26">
        <v>0</v>
      </c>
      <c r="E24" s="26">
        <f>ROUNDUP(D24*1.25/4,0)</f>
        <v>0</v>
      </c>
      <c r="F24" s="65"/>
      <c r="G24" s="27">
        <f aca="true" t="shared" si="0" ref="G24:G30">E24-F24</f>
        <v>0</v>
      </c>
      <c r="H24" s="28">
        <v>0</v>
      </c>
      <c r="I24" s="26">
        <v>0</v>
      </c>
      <c r="J24" s="29">
        <f>IF(I24=0,"",(((I24*4)-H24)/(I24*4))*100)</f>
      </c>
      <c r="K24" s="1"/>
      <c r="M24" s="70"/>
      <c r="N24" s="70"/>
      <c r="O24" s="70"/>
      <c r="P24" s="70"/>
      <c r="Q24" s="70"/>
      <c r="R24" s="70"/>
      <c r="S24" s="74"/>
    </row>
    <row r="25" spans="1:19" ht="21.75" customHeight="1" thickBot="1">
      <c r="A25" s="1"/>
      <c r="B25" s="24"/>
      <c r="C25" s="32" t="s">
        <v>32</v>
      </c>
      <c r="D25" s="26">
        <v>0</v>
      </c>
      <c r="E25" s="26">
        <f>ROUNDUP(D25*1.01,0)</f>
        <v>0</v>
      </c>
      <c r="F25" s="26">
        <v>0</v>
      </c>
      <c r="G25" s="27">
        <f t="shared" si="0"/>
        <v>0</v>
      </c>
      <c r="H25" s="28">
        <v>0</v>
      </c>
      <c r="I25" s="26">
        <v>0</v>
      </c>
      <c r="J25" s="29">
        <f>IF(I25=0,"",(((I25)-H25)/(I25))*100)</f>
      </c>
      <c r="K25" s="1"/>
      <c r="M25" s="70"/>
      <c r="N25" s="70"/>
      <c r="O25" s="70"/>
      <c r="P25" s="70"/>
      <c r="Q25" s="70"/>
      <c r="R25" s="70"/>
      <c r="S25" s="74"/>
    </row>
    <row r="26" spans="1:19" ht="22.5" thickBot="1">
      <c r="A26" s="1"/>
      <c r="B26" s="33" t="s">
        <v>13</v>
      </c>
      <c r="C26" s="43" t="s">
        <v>55</v>
      </c>
      <c r="D26" s="35">
        <v>4</v>
      </c>
      <c r="E26" s="36">
        <v>2</v>
      </c>
      <c r="F26" s="36">
        <v>2</v>
      </c>
      <c r="G26" s="37">
        <v>5</v>
      </c>
      <c r="H26" s="38">
        <v>1</v>
      </c>
      <c r="I26" s="36">
        <v>1</v>
      </c>
      <c r="J26" s="39">
        <f>IF(I26=0,"",(((I26*10)-H26)/(I26*10))*100)</f>
        <v>90</v>
      </c>
      <c r="K26" s="1"/>
      <c r="M26" s="70">
        <v>3</v>
      </c>
      <c r="N26" s="70"/>
      <c r="O26" s="69">
        <v>44317</v>
      </c>
      <c r="P26" s="70"/>
      <c r="Q26" s="70"/>
      <c r="R26" s="70"/>
      <c r="S26" s="74"/>
    </row>
    <row r="27" spans="1:19" ht="21.75">
      <c r="A27" s="1"/>
      <c r="B27" s="84" t="s">
        <v>14</v>
      </c>
      <c r="C27" s="40" t="s">
        <v>34</v>
      </c>
      <c r="D27" s="20">
        <v>0</v>
      </c>
      <c r="E27" s="20">
        <f>ROUNDUP(D27*1.11/10,0)</f>
        <v>0</v>
      </c>
      <c r="F27" s="26">
        <v>0</v>
      </c>
      <c r="G27" s="21">
        <f t="shared" si="0"/>
        <v>0</v>
      </c>
      <c r="H27" s="22">
        <v>0</v>
      </c>
      <c r="I27" s="20">
        <v>0</v>
      </c>
      <c r="J27" s="23">
        <f>IF(I27=0,"",(((I27*10)-H27)/(I27*10))*100)</f>
      </c>
      <c r="K27" s="1"/>
      <c r="M27" s="70"/>
      <c r="N27" s="70"/>
      <c r="O27" s="70"/>
      <c r="P27" s="70"/>
      <c r="Q27" s="70"/>
      <c r="R27" s="70"/>
      <c r="S27" s="74"/>
    </row>
    <row r="28" spans="1:19" ht="21.75">
      <c r="A28" s="1"/>
      <c r="B28" s="85"/>
      <c r="C28" s="40" t="s">
        <v>35</v>
      </c>
      <c r="D28" s="41">
        <v>0</v>
      </c>
      <c r="E28" s="26">
        <f>ROUNDUP(D28*1.11/10,0)</f>
        <v>0</v>
      </c>
      <c r="F28" s="26">
        <v>0</v>
      </c>
      <c r="G28" s="27">
        <f t="shared" si="0"/>
        <v>0</v>
      </c>
      <c r="H28" s="28">
        <v>0</v>
      </c>
      <c r="I28" s="26">
        <v>0</v>
      </c>
      <c r="J28" s="29">
        <f>IF(I28=0,"",(((I28*10)-H28)/(I28*10))*100)</f>
      </c>
      <c r="K28" s="1"/>
      <c r="M28" s="70"/>
      <c r="N28" s="70"/>
      <c r="O28" s="70"/>
      <c r="P28" s="70"/>
      <c r="Q28" s="70"/>
      <c r="R28" s="70"/>
      <c r="S28" s="74"/>
    </row>
    <row r="29" spans="1:19" ht="21.75">
      <c r="A29" s="1"/>
      <c r="B29" s="85"/>
      <c r="C29" s="42" t="s">
        <v>36</v>
      </c>
      <c r="D29" s="26">
        <v>0</v>
      </c>
      <c r="E29" s="26">
        <f>ROUNDUP(D29*1.11/20,0)</f>
        <v>0</v>
      </c>
      <c r="F29" s="26">
        <v>0</v>
      </c>
      <c r="G29" s="27">
        <f t="shared" si="0"/>
        <v>0</v>
      </c>
      <c r="H29" s="28">
        <v>0</v>
      </c>
      <c r="I29" s="26">
        <v>0</v>
      </c>
      <c r="J29" s="29">
        <f>IF(I29=0,"",(((I29*20)-H29)/(I29*20))*100)</f>
      </c>
      <c r="K29" s="1"/>
      <c r="M29" s="70"/>
      <c r="N29" s="70"/>
      <c r="O29" s="70"/>
      <c r="P29" s="70"/>
      <c r="Q29" s="70"/>
      <c r="R29" s="70"/>
      <c r="S29" s="74"/>
    </row>
    <row r="30" spans="1:19" ht="22.5" thickBot="1">
      <c r="A30" s="1"/>
      <c r="B30" s="86"/>
      <c r="C30" s="43" t="s">
        <v>27</v>
      </c>
      <c r="D30" s="44">
        <v>0</v>
      </c>
      <c r="E30" s="45">
        <f>ROUNDUP(D30*1.11/10,0)</f>
        <v>0</v>
      </c>
      <c r="F30" s="45">
        <v>0</v>
      </c>
      <c r="G30" s="46">
        <f t="shared" si="0"/>
        <v>0</v>
      </c>
      <c r="H30" s="47">
        <v>0</v>
      </c>
      <c r="I30" s="45">
        <v>0</v>
      </c>
      <c r="J30" s="48">
        <f>IF(I30=0,"",(((I30*10)-H30)/(I30*10))*100)</f>
      </c>
      <c r="K30" s="1"/>
      <c r="M30" s="70"/>
      <c r="N30" s="70"/>
      <c r="O30" s="70"/>
      <c r="P30" s="70"/>
      <c r="Q30" s="70"/>
      <c r="R30" s="70"/>
      <c r="S30" s="74"/>
    </row>
    <row r="31" spans="1:11" ht="22.5" thickBot="1">
      <c r="A31" s="1"/>
      <c r="B31" s="49" t="s">
        <v>37</v>
      </c>
      <c r="C31" s="50" t="s">
        <v>39</v>
      </c>
      <c r="D31" s="38">
        <v>92</v>
      </c>
      <c r="E31" s="36">
        <v>92</v>
      </c>
      <c r="F31" s="36">
        <v>0</v>
      </c>
      <c r="G31" s="37">
        <v>92</v>
      </c>
      <c r="H31" s="38">
        <v>0</v>
      </c>
      <c r="I31" s="36">
        <v>0</v>
      </c>
      <c r="J31" s="39">
        <f>IF(I31=0,"",(((I31)-H31)/(I31))*100)</f>
      </c>
      <c r="K31" s="1"/>
    </row>
    <row r="32" spans="1:25" s="6" customFormat="1" ht="22.5" thickBot="1">
      <c r="A32" s="68"/>
      <c r="B32" s="49" t="s">
        <v>15</v>
      </c>
      <c r="C32" s="51" t="s">
        <v>38</v>
      </c>
      <c r="D32" s="36">
        <v>181</v>
      </c>
      <c r="E32" s="36">
        <v>181</v>
      </c>
      <c r="F32" s="36">
        <v>0</v>
      </c>
      <c r="G32" s="37">
        <v>20</v>
      </c>
      <c r="H32" s="38">
        <v>0</v>
      </c>
      <c r="I32" s="36">
        <v>0</v>
      </c>
      <c r="J32" s="39">
        <f>IF(I32=0,"",(((I32*10)-H32)/(I32*10))*100)</f>
      </c>
      <c r="K32" s="68"/>
      <c r="T32" s="77"/>
      <c r="U32" s="77"/>
      <c r="V32" s="77"/>
      <c r="W32" s="77"/>
      <c r="X32" s="77"/>
      <c r="Y32" s="77"/>
    </row>
    <row r="33" spans="1:11" ht="21.75">
      <c r="A33" s="1"/>
      <c r="B33" s="7"/>
      <c r="C33" s="8"/>
      <c r="D33" s="1"/>
      <c r="E33" s="1"/>
      <c r="F33" s="1"/>
      <c r="G33" s="1"/>
      <c r="H33" s="1"/>
      <c r="I33" s="1"/>
      <c r="J33" s="1"/>
      <c r="K33" s="1"/>
    </row>
    <row r="34" spans="1:11" ht="21.75">
      <c r="A34" s="1"/>
      <c r="B34" s="1"/>
      <c r="C34" s="65"/>
      <c r="D34" s="1"/>
      <c r="E34" s="1"/>
      <c r="F34" s="1"/>
      <c r="G34" s="87" t="s">
        <v>56</v>
      </c>
      <c r="H34" s="87"/>
      <c r="I34" s="87"/>
      <c r="J34" s="1"/>
      <c r="K34" s="1"/>
    </row>
    <row r="35" spans="1:11" ht="21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21.75">
      <c r="A36" s="1"/>
      <c r="B36" s="1"/>
      <c r="C36" s="1"/>
      <c r="D36" s="1"/>
      <c r="E36" s="1"/>
      <c r="F36" s="1"/>
      <c r="G36" s="66"/>
      <c r="H36" s="66" t="s">
        <v>44</v>
      </c>
      <c r="I36" s="66"/>
      <c r="J36" s="1"/>
      <c r="K36" s="1"/>
    </row>
    <row r="37" spans="1:11" ht="21.75">
      <c r="A37" s="1"/>
      <c r="B37" s="1"/>
      <c r="C37" s="1"/>
      <c r="D37" s="1"/>
      <c r="E37" s="1"/>
      <c r="F37" s="1"/>
      <c r="G37" s="1"/>
      <c r="H37" s="66" t="s">
        <v>49</v>
      </c>
      <c r="I37" s="1"/>
      <c r="J37" s="1"/>
      <c r="K37" s="1"/>
    </row>
    <row r="38" spans="1:11" ht="27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</sheetData>
  <sheetProtection/>
  <mergeCells count="12">
    <mergeCell ref="G34:I34"/>
    <mergeCell ref="G5:J5"/>
    <mergeCell ref="F6:J6"/>
    <mergeCell ref="C9:J9"/>
    <mergeCell ref="B11:B13"/>
    <mergeCell ref="C11:C13"/>
    <mergeCell ref="D11:G11"/>
    <mergeCell ref="H11:J11"/>
    <mergeCell ref="D12:D13"/>
    <mergeCell ref="E12:G12"/>
    <mergeCell ref="B14:B23"/>
    <mergeCell ref="B27:B3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Live</dc:creator>
  <cp:keywords/>
  <dc:description/>
  <cp:lastModifiedBy>HP</cp:lastModifiedBy>
  <cp:lastPrinted>2022-04-05T02:43:55Z</cp:lastPrinted>
  <dcterms:created xsi:type="dcterms:W3CDTF">2009-07-19T02:33:58Z</dcterms:created>
  <dcterms:modified xsi:type="dcterms:W3CDTF">2022-05-02T06:32:36Z</dcterms:modified>
  <cp:category/>
  <cp:version/>
  <cp:contentType/>
  <cp:contentStatus/>
</cp:coreProperties>
</file>